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O 16, červen 2021\Příloha č. 8 - ZŠ a MŠ Kvasiny\"/>
    </mc:Choice>
  </mc:AlternateContent>
  <bookViews>
    <workbookView xWindow="0" yWindow="0" windowWidth="28800" windowHeight="12435" activeTab="1"/>
  </bookViews>
  <sheets>
    <sheet name="ZL 36" sheetId="4" r:id="rId1"/>
    <sheet name="I.01 - Interiér SO 01" sheetId="1" r:id="rId2"/>
    <sheet name="I.02 - Interiér SO 02" sheetId="2" r:id="rId3"/>
    <sheet name="I.03 - Interiér SO 03" sheetId="3" r:id="rId4"/>
  </sheets>
  <externalReferences>
    <externalReference r:id="rId5"/>
  </externalReferences>
  <definedNames>
    <definedName name="_xlnm._FilterDatabase" localSheetId="1" hidden="1">'I.01 - Interiér SO 01'!$C$99:$K$133</definedName>
    <definedName name="_xlnm._FilterDatabase" localSheetId="2" hidden="1">'I.02 - Interiér SO 02'!$C$109:$K$180</definedName>
    <definedName name="_xlnm._FilterDatabase" localSheetId="3" hidden="1">'I.03 - Interiér SO 03'!$C$94:$K$107</definedName>
    <definedName name="_xlnm.Print_Titles" localSheetId="1">'I.01 - Interiér SO 01'!$99:$99</definedName>
    <definedName name="_xlnm.Print_Titles" localSheetId="2">'I.02 - Interiér SO 02'!$109:$109</definedName>
    <definedName name="_xlnm.Print_Titles" localSheetId="3">'I.03 - Interiér SO 03'!$94:$94</definedName>
    <definedName name="_xlnm.Print_Area" localSheetId="1">'I.01 - Interiér SO 01'!$C$10:$J$47,'I.01 - Interiér SO 01'!$C$53:$J$79,'I.01 - Interiér SO 01'!$C$85:$K$133</definedName>
    <definedName name="_xlnm.Print_Area" localSheetId="2">'I.02 - Interiér SO 02'!$C$10:$J$47,'I.02 - Interiér SO 02'!$C$53:$J$89,'I.02 - Interiér SO 02'!$C$95:$K$180</definedName>
    <definedName name="_xlnm.Print_Area" localSheetId="3">'I.03 - Interiér SO 03'!$C$10:$J$47,'I.03 - Interiér SO 03'!$C$53:$J$74,'I.03 - Interiér SO 03'!$C$80:$K$107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4" i="2" l="1"/>
  <c r="P103" i="1"/>
  <c r="R103" i="1"/>
  <c r="T103" i="1"/>
  <c r="P104" i="1"/>
  <c r="R104" i="1"/>
  <c r="T104" i="1"/>
  <c r="P105" i="1"/>
  <c r="R105" i="1"/>
  <c r="T105" i="1"/>
  <c r="P107" i="1"/>
  <c r="R107" i="1"/>
  <c r="T107" i="1"/>
  <c r="P108" i="1"/>
  <c r="R108" i="1"/>
  <c r="T108" i="1"/>
  <c r="P109" i="1"/>
  <c r="R109" i="1"/>
  <c r="T109" i="1"/>
  <c r="P110" i="1"/>
  <c r="R110" i="1"/>
  <c r="T110" i="1"/>
  <c r="P112" i="1"/>
  <c r="R112" i="1"/>
  <c r="T112" i="1"/>
  <c r="P113" i="1"/>
  <c r="R113" i="1"/>
  <c r="T113" i="1"/>
  <c r="P114" i="1"/>
  <c r="R114" i="1"/>
  <c r="T114" i="1"/>
  <c r="P115" i="1"/>
  <c r="R115" i="1"/>
  <c r="T115" i="1"/>
  <c r="P116" i="1"/>
  <c r="R116" i="1"/>
  <c r="T116" i="1"/>
  <c r="P117" i="1"/>
  <c r="R117" i="1"/>
  <c r="T117" i="1"/>
  <c r="P119" i="1"/>
  <c r="R119" i="1"/>
  <c r="T119" i="1"/>
  <c r="P120" i="1"/>
  <c r="R120" i="1"/>
  <c r="T120" i="1"/>
  <c r="P122" i="1"/>
  <c r="R122" i="1"/>
  <c r="T122" i="1"/>
  <c r="T121" i="1" s="1"/>
  <c r="P123" i="1"/>
  <c r="R123" i="1"/>
  <c r="T123" i="1"/>
  <c r="T124" i="1"/>
  <c r="P125" i="1"/>
  <c r="P124" i="1" s="1"/>
  <c r="R125" i="1"/>
  <c r="R124" i="1" s="1"/>
  <c r="T125" i="1"/>
  <c r="P127" i="1"/>
  <c r="R127" i="1"/>
  <c r="T127" i="1"/>
  <c r="P128" i="1"/>
  <c r="R128" i="1"/>
  <c r="T128" i="1"/>
  <c r="P130" i="1"/>
  <c r="R130" i="1"/>
  <c r="T130" i="1"/>
  <c r="P131" i="1"/>
  <c r="R131" i="1"/>
  <c r="T131" i="1"/>
  <c r="P132" i="1"/>
  <c r="R132" i="1"/>
  <c r="T132" i="1"/>
  <c r="P133" i="1"/>
  <c r="R133" i="1"/>
  <c r="T133" i="1"/>
  <c r="BI107" i="3"/>
  <c r="BH107" i="3"/>
  <c r="BG107" i="3"/>
  <c r="BF107" i="3"/>
  <c r="AA107" i="3"/>
  <c r="T107" i="3"/>
  <c r="T106" i="3" s="1"/>
  <c r="R107" i="3"/>
  <c r="P107" i="3"/>
  <c r="P106" i="3" s="1"/>
  <c r="I107" i="3"/>
  <c r="J107" i="3" s="1"/>
  <c r="BE107" i="3" s="1"/>
  <c r="R106" i="3"/>
  <c r="I106" i="3"/>
  <c r="BI105" i="3"/>
  <c r="BH105" i="3"/>
  <c r="BG105" i="3"/>
  <c r="BF105" i="3"/>
  <c r="T105" i="3"/>
  <c r="R105" i="3"/>
  <c r="P105" i="3"/>
  <c r="I105" i="3"/>
  <c r="J105" i="3" s="1"/>
  <c r="BE105" i="3" s="1"/>
  <c r="BI104" i="3"/>
  <c r="BH104" i="3"/>
  <c r="BG104" i="3"/>
  <c r="BF104" i="3"/>
  <c r="T104" i="3"/>
  <c r="R104" i="3"/>
  <c r="P104" i="3"/>
  <c r="I104" i="3"/>
  <c r="BK104" i="3" s="1"/>
  <c r="BI103" i="3"/>
  <c r="BH103" i="3"/>
  <c r="BG103" i="3"/>
  <c r="BF103" i="3"/>
  <c r="T103" i="3"/>
  <c r="R103" i="3"/>
  <c r="P103" i="3"/>
  <c r="I103" i="3"/>
  <c r="J103" i="3" s="1"/>
  <c r="BE103" i="3" s="1"/>
  <c r="BI102" i="3"/>
  <c r="BH102" i="3"/>
  <c r="BG102" i="3"/>
  <c r="BF102" i="3"/>
  <c r="T102" i="3"/>
  <c r="R102" i="3"/>
  <c r="P102" i="3"/>
  <c r="I102" i="3"/>
  <c r="BK102" i="3" s="1"/>
  <c r="I101" i="3"/>
  <c r="BI100" i="3"/>
  <c r="BH100" i="3"/>
  <c r="BG100" i="3"/>
  <c r="BF100" i="3"/>
  <c r="T100" i="3"/>
  <c r="R100" i="3"/>
  <c r="P100" i="3"/>
  <c r="I100" i="3"/>
  <c r="J100" i="3" s="1"/>
  <c r="BE100" i="3" s="1"/>
  <c r="BI99" i="3"/>
  <c r="BH99" i="3"/>
  <c r="BG99" i="3"/>
  <c r="BF99" i="3"/>
  <c r="T99" i="3"/>
  <c r="R99" i="3"/>
  <c r="P99" i="3"/>
  <c r="I99" i="3"/>
  <c r="BK99" i="3" s="1"/>
  <c r="BI98" i="3"/>
  <c r="BH98" i="3"/>
  <c r="BG98" i="3"/>
  <c r="BF98" i="3"/>
  <c r="T98" i="3"/>
  <c r="R98" i="3"/>
  <c r="P98" i="3"/>
  <c r="I98" i="3"/>
  <c r="BK98" i="3" s="1"/>
  <c r="F91" i="3"/>
  <c r="F89" i="3"/>
  <c r="E87" i="3"/>
  <c r="F64" i="3"/>
  <c r="F62" i="3"/>
  <c r="E60" i="3"/>
  <c r="J29" i="3"/>
  <c r="E29" i="3"/>
  <c r="J91" i="3" s="1"/>
  <c r="J28" i="3"/>
  <c r="J26" i="3"/>
  <c r="E26" i="3"/>
  <c r="F65" i="3" s="1"/>
  <c r="J25" i="3"/>
  <c r="J20" i="3"/>
  <c r="J89" i="3" s="1"/>
  <c r="E13" i="3"/>
  <c r="E83" i="3" s="1"/>
  <c r="BI180" i="2"/>
  <c r="BH180" i="2"/>
  <c r="BG180" i="2"/>
  <c r="BF180" i="2"/>
  <c r="T180" i="2"/>
  <c r="T179" i="2" s="1"/>
  <c r="R180" i="2"/>
  <c r="R179" i="2" s="1"/>
  <c r="P180" i="2"/>
  <c r="I180" i="2"/>
  <c r="J180" i="2" s="1"/>
  <c r="BE180" i="2" s="1"/>
  <c r="P179" i="2"/>
  <c r="I179" i="2"/>
  <c r="BI178" i="2"/>
  <c r="BH178" i="2"/>
  <c r="BG178" i="2"/>
  <c r="BF178" i="2"/>
  <c r="T178" i="2"/>
  <c r="R178" i="2"/>
  <c r="P178" i="2"/>
  <c r="I178" i="2"/>
  <c r="BK178" i="2" s="1"/>
  <c r="BI177" i="2"/>
  <c r="BH177" i="2"/>
  <c r="BG177" i="2"/>
  <c r="BF177" i="2"/>
  <c r="T177" i="2"/>
  <c r="T176" i="2" s="1"/>
  <c r="R177" i="2"/>
  <c r="P177" i="2"/>
  <c r="I177" i="2"/>
  <c r="J177" i="2" s="1"/>
  <c r="BE177" i="2" s="1"/>
  <c r="I176" i="2"/>
  <c r="BI175" i="2"/>
  <c r="BH175" i="2"/>
  <c r="BG175" i="2"/>
  <c r="BF175" i="2"/>
  <c r="T175" i="2"/>
  <c r="T174" i="2" s="1"/>
  <c r="R175" i="2"/>
  <c r="R174" i="2" s="1"/>
  <c r="P175" i="2"/>
  <c r="P174" i="2" s="1"/>
  <c r="I175" i="2"/>
  <c r="BK175" i="2" s="1"/>
  <c r="BK174" i="2" s="1"/>
  <c r="J174" i="2" s="1"/>
  <c r="J86" i="2" s="1"/>
  <c r="I174" i="2"/>
  <c r="BI173" i="2"/>
  <c r="BH173" i="2"/>
  <c r="BG173" i="2"/>
  <c r="BF173" i="2"/>
  <c r="T173" i="2"/>
  <c r="R173" i="2"/>
  <c r="P173" i="2"/>
  <c r="I173" i="2"/>
  <c r="J173" i="2" s="1"/>
  <c r="BE173" i="2" s="1"/>
  <c r="BI172" i="2"/>
  <c r="BH172" i="2"/>
  <c r="BG172" i="2"/>
  <c r="BF172" i="2"/>
  <c r="T172" i="2"/>
  <c r="T171" i="2" s="1"/>
  <c r="R172" i="2"/>
  <c r="R171" i="2" s="1"/>
  <c r="P172" i="2"/>
  <c r="P171" i="2" s="1"/>
  <c r="I172" i="2"/>
  <c r="BK172" i="2" s="1"/>
  <c r="I171" i="2"/>
  <c r="BI170" i="2"/>
  <c r="BH170" i="2"/>
  <c r="BG170" i="2"/>
  <c r="BF170" i="2"/>
  <c r="T170" i="2"/>
  <c r="R170" i="2"/>
  <c r="P170" i="2"/>
  <c r="I170" i="2"/>
  <c r="BK170" i="2" s="1"/>
  <c r="BI169" i="2"/>
  <c r="BH169" i="2"/>
  <c r="BG169" i="2"/>
  <c r="BF169" i="2"/>
  <c r="T169" i="2"/>
  <c r="R169" i="2"/>
  <c r="P169" i="2"/>
  <c r="I169" i="2"/>
  <c r="BK169" i="2" s="1"/>
  <c r="BI168" i="2"/>
  <c r="BH168" i="2"/>
  <c r="BG168" i="2"/>
  <c r="BF168" i="2"/>
  <c r="T168" i="2"/>
  <c r="T167" i="2" s="1"/>
  <c r="R168" i="2"/>
  <c r="P168" i="2"/>
  <c r="I168" i="2"/>
  <c r="J168" i="2" s="1"/>
  <c r="BE168" i="2" s="1"/>
  <c r="I167" i="2"/>
  <c r="BI166" i="2"/>
  <c r="BH166" i="2"/>
  <c r="BG166" i="2"/>
  <c r="BF166" i="2"/>
  <c r="T166" i="2"/>
  <c r="R166" i="2"/>
  <c r="P166" i="2"/>
  <c r="I166" i="2"/>
  <c r="BK166" i="2" s="1"/>
  <c r="BI165" i="2"/>
  <c r="BH165" i="2"/>
  <c r="BG165" i="2"/>
  <c r="BF165" i="2"/>
  <c r="T165" i="2"/>
  <c r="R165" i="2"/>
  <c r="P165" i="2"/>
  <c r="I165" i="2"/>
  <c r="J165" i="2" s="1"/>
  <c r="BE165" i="2" s="1"/>
  <c r="BI164" i="2"/>
  <c r="BH164" i="2"/>
  <c r="BG164" i="2"/>
  <c r="BF164" i="2"/>
  <c r="T164" i="2"/>
  <c r="R164" i="2"/>
  <c r="P164" i="2"/>
  <c r="I164" i="2"/>
  <c r="BK164" i="2" s="1"/>
  <c r="BI163" i="2"/>
  <c r="BH163" i="2"/>
  <c r="BG163" i="2"/>
  <c r="BF163" i="2"/>
  <c r="T163" i="2"/>
  <c r="R163" i="2"/>
  <c r="P163" i="2"/>
  <c r="I163" i="2"/>
  <c r="BK163" i="2" s="1"/>
  <c r="BI162" i="2"/>
  <c r="BH162" i="2"/>
  <c r="BG162" i="2"/>
  <c r="BF162" i="2"/>
  <c r="T162" i="2"/>
  <c r="R162" i="2"/>
  <c r="P162" i="2"/>
  <c r="I162" i="2"/>
  <c r="BI161" i="2"/>
  <c r="BH161" i="2"/>
  <c r="BG161" i="2"/>
  <c r="BF161" i="2"/>
  <c r="T161" i="2"/>
  <c r="R161" i="2"/>
  <c r="P161" i="2"/>
  <c r="I161" i="2"/>
  <c r="J161" i="2" s="1"/>
  <c r="BE161" i="2" s="1"/>
  <c r="BI160" i="2"/>
  <c r="BH160" i="2"/>
  <c r="BG160" i="2"/>
  <c r="BF160" i="2"/>
  <c r="T160" i="2"/>
  <c r="R160" i="2"/>
  <c r="P160" i="2"/>
  <c r="I160" i="2"/>
  <c r="BK160" i="2" s="1"/>
  <c r="BI159" i="2"/>
  <c r="BH159" i="2"/>
  <c r="BG159" i="2"/>
  <c r="BF159" i="2"/>
  <c r="T159" i="2"/>
  <c r="R159" i="2"/>
  <c r="P159" i="2"/>
  <c r="I159" i="2"/>
  <c r="J159" i="2" s="1"/>
  <c r="BE159" i="2" s="1"/>
  <c r="BI158" i="2"/>
  <c r="BH158" i="2"/>
  <c r="BG158" i="2"/>
  <c r="BF158" i="2"/>
  <c r="T158" i="2"/>
  <c r="R158" i="2"/>
  <c r="P158" i="2"/>
  <c r="I158" i="2"/>
  <c r="BK158" i="2" s="1"/>
  <c r="I157" i="2"/>
  <c r="BI156" i="2"/>
  <c r="BH156" i="2"/>
  <c r="BG156" i="2"/>
  <c r="BF156" i="2"/>
  <c r="T156" i="2"/>
  <c r="T155" i="2" s="1"/>
  <c r="R156" i="2"/>
  <c r="R155" i="2" s="1"/>
  <c r="P156" i="2"/>
  <c r="P155" i="2" s="1"/>
  <c r="I156" i="2"/>
  <c r="BK156" i="2" s="1"/>
  <c r="BK155" i="2" s="1"/>
  <c r="J155" i="2" s="1"/>
  <c r="J82" i="2" s="1"/>
  <c r="I155" i="2"/>
  <c r="BI154" i="2"/>
  <c r="BH154" i="2"/>
  <c r="BG154" i="2"/>
  <c r="BF154" i="2"/>
  <c r="T154" i="2"/>
  <c r="R154" i="2"/>
  <c r="P154" i="2"/>
  <c r="I154" i="2"/>
  <c r="BK154" i="2" s="1"/>
  <c r="BI153" i="2"/>
  <c r="BH153" i="2"/>
  <c r="BG153" i="2"/>
  <c r="BF153" i="2"/>
  <c r="T153" i="2"/>
  <c r="R153" i="2"/>
  <c r="P153" i="2"/>
  <c r="I153" i="2"/>
  <c r="J153" i="2" s="1"/>
  <c r="BE153" i="2" s="1"/>
  <c r="BI152" i="2"/>
  <c r="BH152" i="2"/>
  <c r="BG152" i="2"/>
  <c r="BF152" i="2"/>
  <c r="T152" i="2"/>
  <c r="R152" i="2"/>
  <c r="P152" i="2"/>
  <c r="I152" i="2"/>
  <c r="BK152" i="2" s="1"/>
  <c r="BI151" i="2"/>
  <c r="BH151" i="2"/>
  <c r="BG151" i="2"/>
  <c r="BF151" i="2"/>
  <c r="T151" i="2"/>
  <c r="R151" i="2"/>
  <c r="P151" i="2"/>
  <c r="I151" i="2"/>
  <c r="J151" i="2" s="1"/>
  <c r="BE151" i="2" s="1"/>
  <c r="BI150" i="2"/>
  <c r="BH150" i="2"/>
  <c r="BG150" i="2"/>
  <c r="BF150" i="2"/>
  <c r="T150" i="2"/>
  <c r="R150" i="2"/>
  <c r="P150" i="2"/>
  <c r="I150" i="2"/>
  <c r="BK150" i="2" s="1"/>
  <c r="I149" i="2"/>
  <c r="BI148" i="2"/>
  <c r="BH148" i="2"/>
  <c r="BG148" i="2"/>
  <c r="BF148" i="2"/>
  <c r="T148" i="2"/>
  <c r="R148" i="2"/>
  <c r="R147" i="2" s="1"/>
  <c r="P148" i="2"/>
  <c r="P147" i="2" s="1"/>
  <c r="I148" i="2"/>
  <c r="J148" i="2" s="1"/>
  <c r="BE148" i="2" s="1"/>
  <c r="T147" i="2"/>
  <c r="I147" i="2"/>
  <c r="BI146" i="2"/>
  <c r="BH146" i="2"/>
  <c r="BG146" i="2"/>
  <c r="BF146" i="2"/>
  <c r="T146" i="2"/>
  <c r="T145" i="2" s="1"/>
  <c r="R146" i="2"/>
  <c r="R145" i="2" s="1"/>
  <c r="P146" i="2"/>
  <c r="P145" i="2" s="1"/>
  <c r="I146" i="2"/>
  <c r="BK146" i="2" s="1"/>
  <c r="BK145" i="2" s="1"/>
  <c r="J145" i="2" s="1"/>
  <c r="J79" i="2" s="1"/>
  <c r="I145" i="2"/>
  <c r="BI144" i="2"/>
  <c r="BH144" i="2"/>
  <c r="BG144" i="2"/>
  <c r="BF144" i="2"/>
  <c r="T144" i="2"/>
  <c r="R144" i="2"/>
  <c r="P144" i="2"/>
  <c r="I144" i="2"/>
  <c r="BK144" i="2" s="1"/>
  <c r="BI143" i="2"/>
  <c r="BH143" i="2"/>
  <c r="BG143" i="2"/>
  <c r="BF143" i="2"/>
  <c r="T143" i="2"/>
  <c r="R143" i="2"/>
  <c r="R142" i="2" s="1"/>
  <c r="P143" i="2"/>
  <c r="I143" i="2"/>
  <c r="I142" i="2"/>
  <c r="BI141" i="2"/>
  <c r="BH141" i="2"/>
  <c r="BG141" i="2"/>
  <c r="BF141" i="2"/>
  <c r="T141" i="2"/>
  <c r="R141" i="2"/>
  <c r="P141" i="2"/>
  <c r="I141" i="2"/>
  <c r="T140" i="2"/>
  <c r="R140" i="2"/>
  <c r="P140" i="2"/>
  <c r="I140" i="2"/>
  <c r="BI139" i="2"/>
  <c r="BH139" i="2"/>
  <c r="BG139" i="2"/>
  <c r="BF139" i="2"/>
  <c r="T139" i="2"/>
  <c r="R139" i="2"/>
  <c r="P139" i="2"/>
  <c r="J139" i="2"/>
  <c r="BE139" i="2" s="1"/>
  <c r="I139" i="2"/>
  <c r="BK139" i="2" s="1"/>
  <c r="BI138" i="2"/>
  <c r="BH138" i="2"/>
  <c r="BG138" i="2"/>
  <c r="BF138" i="2"/>
  <c r="T138" i="2"/>
  <c r="R138" i="2"/>
  <c r="P138" i="2"/>
  <c r="I138" i="2"/>
  <c r="BK138" i="2" s="1"/>
  <c r="I137" i="2"/>
  <c r="BI136" i="2"/>
  <c r="BH136" i="2"/>
  <c r="BG136" i="2"/>
  <c r="BF136" i="2"/>
  <c r="T136" i="2"/>
  <c r="R136" i="2"/>
  <c r="P136" i="2"/>
  <c r="I136" i="2"/>
  <c r="BK136" i="2" s="1"/>
  <c r="BI135" i="2"/>
  <c r="BH135" i="2"/>
  <c r="BG135" i="2"/>
  <c r="BF135" i="2"/>
  <c r="T135" i="2"/>
  <c r="R135" i="2"/>
  <c r="P135" i="2"/>
  <c r="I135" i="2"/>
  <c r="BI134" i="2"/>
  <c r="BH134" i="2"/>
  <c r="BG134" i="2"/>
  <c r="BF134" i="2"/>
  <c r="T134" i="2"/>
  <c r="R134" i="2"/>
  <c r="P134" i="2"/>
  <c r="J134" i="2"/>
  <c r="BE134" i="2" s="1"/>
  <c r="I134" i="2"/>
  <c r="BK134" i="2" s="1"/>
  <c r="R133" i="2"/>
  <c r="I133" i="2"/>
  <c r="BK132" i="2"/>
  <c r="BI132" i="2"/>
  <c r="BH132" i="2"/>
  <c r="BG132" i="2"/>
  <c r="BF132" i="2"/>
  <c r="T132" i="2"/>
  <c r="R132" i="2"/>
  <c r="P132" i="2"/>
  <c r="J132" i="2"/>
  <c r="BE132" i="2" s="1"/>
  <c r="I132" i="2"/>
  <c r="BI131" i="2"/>
  <c r="BH131" i="2"/>
  <c r="BG131" i="2"/>
  <c r="BF131" i="2"/>
  <c r="T131" i="2"/>
  <c r="R131" i="2"/>
  <c r="P131" i="2"/>
  <c r="I131" i="2"/>
  <c r="BI130" i="2"/>
  <c r="BH130" i="2"/>
  <c r="BG130" i="2"/>
  <c r="BF130" i="2"/>
  <c r="T130" i="2"/>
  <c r="R130" i="2"/>
  <c r="P130" i="2"/>
  <c r="I130" i="2"/>
  <c r="J130" i="2" s="1"/>
  <c r="BE130" i="2" s="1"/>
  <c r="BI129" i="2"/>
  <c r="BH129" i="2"/>
  <c r="BG129" i="2"/>
  <c r="BF129" i="2"/>
  <c r="T129" i="2"/>
  <c r="R129" i="2"/>
  <c r="P129" i="2"/>
  <c r="I129" i="2"/>
  <c r="BK129" i="2" s="1"/>
  <c r="BI128" i="2"/>
  <c r="BH128" i="2"/>
  <c r="BG128" i="2"/>
  <c r="BF128" i="2"/>
  <c r="T128" i="2"/>
  <c r="R128" i="2"/>
  <c r="P128" i="2"/>
  <c r="I128" i="2"/>
  <c r="J128" i="2" s="1"/>
  <c r="BE128" i="2" s="1"/>
  <c r="BI127" i="2"/>
  <c r="BH127" i="2"/>
  <c r="BG127" i="2"/>
  <c r="BF127" i="2"/>
  <c r="T127" i="2"/>
  <c r="R127" i="2"/>
  <c r="P127" i="2"/>
  <c r="I127" i="2"/>
  <c r="BK127" i="2" s="1"/>
  <c r="BI126" i="2"/>
  <c r="BH126" i="2"/>
  <c r="BG126" i="2"/>
  <c r="BF126" i="2"/>
  <c r="T126" i="2"/>
  <c r="R126" i="2"/>
  <c r="P126" i="2"/>
  <c r="I126" i="2"/>
  <c r="J126" i="2" s="1"/>
  <c r="BE126" i="2" s="1"/>
  <c r="BI125" i="2"/>
  <c r="BH125" i="2"/>
  <c r="BG125" i="2"/>
  <c r="BF125" i="2"/>
  <c r="T125" i="2"/>
  <c r="R125" i="2"/>
  <c r="P125" i="2"/>
  <c r="I125" i="2"/>
  <c r="BK125" i="2" s="1"/>
  <c r="BI124" i="2"/>
  <c r="BH124" i="2"/>
  <c r="BG124" i="2"/>
  <c r="BF124" i="2"/>
  <c r="T124" i="2"/>
  <c r="R124" i="2"/>
  <c r="P124" i="2"/>
  <c r="I124" i="2"/>
  <c r="I123" i="2"/>
  <c r="BI122" i="2"/>
  <c r="BH122" i="2"/>
  <c r="BG122" i="2"/>
  <c r="BF122" i="2"/>
  <c r="T122" i="2"/>
  <c r="R122" i="2"/>
  <c r="P122" i="2"/>
  <c r="I122" i="2"/>
  <c r="BK122" i="2" s="1"/>
  <c r="BI121" i="2"/>
  <c r="BH121" i="2"/>
  <c r="BG121" i="2"/>
  <c r="BF121" i="2"/>
  <c r="T121" i="2"/>
  <c r="T120" i="2" s="1"/>
  <c r="R121" i="2"/>
  <c r="P121" i="2"/>
  <c r="I121" i="2"/>
  <c r="BK121" i="2" s="1"/>
  <c r="I120" i="2"/>
  <c r="BI119" i="2"/>
  <c r="BH119" i="2"/>
  <c r="BG119" i="2"/>
  <c r="BF119" i="2"/>
  <c r="T119" i="2"/>
  <c r="R119" i="2"/>
  <c r="P119" i="2"/>
  <c r="I119" i="2"/>
  <c r="BK119" i="2" s="1"/>
  <c r="BI118" i="2"/>
  <c r="BH118" i="2"/>
  <c r="BG118" i="2"/>
  <c r="BF118" i="2"/>
  <c r="T118" i="2"/>
  <c r="R118" i="2"/>
  <c r="P118" i="2"/>
  <c r="I118" i="2"/>
  <c r="BI117" i="2"/>
  <c r="BH117" i="2"/>
  <c r="BG117" i="2"/>
  <c r="BF117" i="2"/>
  <c r="T117" i="2"/>
  <c r="R117" i="2"/>
  <c r="P117" i="2"/>
  <c r="I117" i="2"/>
  <c r="BK117" i="2" s="1"/>
  <c r="BI116" i="2"/>
  <c r="BH116" i="2"/>
  <c r="BG116" i="2"/>
  <c r="BF116" i="2"/>
  <c r="T116" i="2"/>
  <c r="R116" i="2"/>
  <c r="P116" i="2"/>
  <c r="I116" i="2"/>
  <c r="J116" i="2" s="1"/>
  <c r="BE116" i="2" s="1"/>
  <c r="BI115" i="2"/>
  <c r="BH115" i="2"/>
  <c r="BG115" i="2"/>
  <c r="BF115" i="2"/>
  <c r="T115" i="2"/>
  <c r="R115" i="2"/>
  <c r="P115" i="2"/>
  <c r="I115" i="2"/>
  <c r="BK115" i="2" s="1"/>
  <c r="BI113" i="2"/>
  <c r="BH113" i="2"/>
  <c r="BG113" i="2"/>
  <c r="BF113" i="2"/>
  <c r="T113" i="2"/>
  <c r="R113" i="2"/>
  <c r="R112" i="2" s="1"/>
  <c r="P113" i="2"/>
  <c r="P112" i="2" s="1"/>
  <c r="I113" i="2"/>
  <c r="BK113" i="2" s="1"/>
  <c r="BK112" i="2" s="1"/>
  <c r="J112" i="2" s="1"/>
  <c r="J71" i="2" s="1"/>
  <c r="T112" i="2"/>
  <c r="F106" i="2"/>
  <c r="F104" i="2"/>
  <c r="E102" i="2"/>
  <c r="F64" i="2"/>
  <c r="F62" i="2"/>
  <c r="E60" i="2"/>
  <c r="J29" i="2"/>
  <c r="E29" i="2"/>
  <c r="J28" i="2"/>
  <c r="J26" i="2"/>
  <c r="E26" i="2"/>
  <c r="J25" i="2"/>
  <c r="J20" i="2"/>
  <c r="J104" i="2" s="1"/>
  <c r="E13" i="2"/>
  <c r="E98" i="2" s="1"/>
  <c r="BJ133" i="1"/>
  <c r="BI133" i="1"/>
  <c r="BH133" i="1"/>
  <c r="BG133" i="1"/>
  <c r="I133" i="1"/>
  <c r="BL133" i="1" s="1"/>
  <c r="BJ132" i="1"/>
  <c r="BI132" i="1"/>
  <c r="BH132" i="1"/>
  <c r="BG132" i="1"/>
  <c r="I132" i="1"/>
  <c r="BL132" i="1" s="1"/>
  <c r="BJ131" i="1"/>
  <c r="BI131" i="1"/>
  <c r="BH131" i="1"/>
  <c r="BG131" i="1"/>
  <c r="I131" i="1"/>
  <c r="BJ130" i="1"/>
  <c r="BI130" i="1"/>
  <c r="BH130" i="1"/>
  <c r="BG130" i="1"/>
  <c r="I130" i="1"/>
  <c r="J130" i="1" s="1"/>
  <c r="BF130" i="1" s="1"/>
  <c r="I129" i="1"/>
  <c r="BJ128" i="1"/>
  <c r="BI128" i="1"/>
  <c r="BH128" i="1"/>
  <c r="BG128" i="1"/>
  <c r="I128" i="1"/>
  <c r="BJ127" i="1"/>
  <c r="BI127" i="1"/>
  <c r="BH127" i="1"/>
  <c r="BG127" i="1"/>
  <c r="I127" i="1"/>
  <c r="J127" i="1" s="1"/>
  <c r="BF127" i="1" s="1"/>
  <c r="I126" i="1"/>
  <c r="BJ125" i="1"/>
  <c r="BI125" i="1"/>
  <c r="BH125" i="1"/>
  <c r="BG125" i="1"/>
  <c r="I125" i="1"/>
  <c r="I124" i="1"/>
  <c r="BJ123" i="1"/>
  <c r="BI123" i="1"/>
  <c r="BH123" i="1"/>
  <c r="BG123" i="1"/>
  <c r="I123" i="1"/>
  <c r="BL123" i="1" s="1"/>
  <c r="BJ122" i="1"/>
  <c r="BI122" i="1"/>
  <c r="BH122" i="1"/>
  <c r="BG122" i="1"/>
  <c r="I122" i="1"/>
  <c r="I121" i="1"/>
  <c r="BJ120" i="1"/>
  <c r="BI120" i="1"/>
  <c r="BH120" i="1"/>
  <c r="BG120" i="1"/>
  <c r="I120" i="1"/>
  <c r="BL120" i="1" s="1"/>
  <c r="BJ119" i="1"/>
  <c r="BI119" i="1"/>
  <c r="BH119" i="1"/>
  <c r="BG119" i="1"/>
  <c r="I119" i="1"/>
  <c r="I118" i="1"/>
  <c r="BJ117" i="1"/>
  <c r="BI117" i="1"/>
  <c r="BH117" i="1"/>
  <c r="BG117" i="1"/>
  <c r="I117" i="1"/>
  <c r="BL117" i="1" s="1"/>
  <c r="BJ116" i="1"/>
  <c r="BI116" i="1"/>
  <c r="BH116" i="1"/>
  <c r="BG116" i="1"/>
  <c r="I116" i="1"/>
  <c r="BJ115" i="1"/>
  <c r="BI115" i="1"/>
  <c r="BH115" i="1"/>
  <c r="BG115" i="1"/>
  <c r="I115" i="1"/>
  <c r="J115" i="1" s="1"/>
  <c r="BF115" i="1" s="1"/>
  <c r="BJ114" i="1"/>
  <c r="BI114" i="1"/>
  <c r="BH114" i="1"/>
  <c r="BG114" i="1"/>
  <c r="I114" i="1"/>
  <c r="BL114" i="1" s="1"/>
  <c r="BJ113" i="1"/>
  <c r="BI113" i="1"/>
  <c r="BH113" i="1"/>
  <c r="BG113" i="1"/>
  <c r="I113" i="1"/>
  <c r="BL113" i="1" s="1"/>
  <c r="BJ112" i="1"/>
  <c r="BI112" i="1"/>
  <c r="BH112" i="1"/>
  <c r="BG112" i="1"/>
  <c r="I112" i="1"/>
  <c r="BL112" i="1" s="1"/>
  <c r="I111" i="1"/>
  <c r="BJ110" i="1"/>
  <c r="BI110" i="1"/>
  <c r="BH110" i="1"/>
  <c r="BG110" i="1"/>
  <c r="I110" i="1"/>
  <c r="BL110" i="1" s="1"/>
  <c r="BJ109" i="1"/>
  <c r="BI109" i="1"/>
  <c r="BH109" i="1"/>
  <c r="BG109" i="1"/>
  <c r="I109" i="1"/>
  <c r="BL109" i="1" s="1"/>
  <c r="BJ108" i="1"/>
  <c r="BI108" i="1"/>
  <c r="BH108" i="1"/>
  <c r="BG108" i="1"/>
  <c r="I108" i="1"/>
  <c r="J108" i="1" s="1"/>
  <c r="BF108" i="1" s="1"/>
  <c r="BJ107" i="1"/>
  <c r="BI107" i="1"/>
  <c r="BH107" i="1"/>
  <c r="BG107" i="1"/>
  <c r="I107" i="1"/>
  <c r="BL107" i="1" s="1"/>
  <c r="I106" i="1"/>
  <c r="BJ105" i="1"/>
  <c r="BI105" i="1"/>
  <c r="BH105" i="1"/>
  <c r="BG105" i="1"/>
  <c r="I105" i="1"/>
  <c r="J105" i="1" s="1"/>
  <c r="BF105" i="1" s="1"/>
  <c r="BJ104" i="1"/>
  <c r="BI104" i="1"/>
  <c r="BH104" i="1"/>
  <c r="BG104" i="1"/>
  <c r="I104" i="1"/>
  <c r="BL104" i="1" s="1"/>
  <c r="BJ103" i="1"/>
  <c r="BI103" i="1"/>
  <c r="BH103" i="1"/>
  <c r="BG103" i="1"/>
  <c r="I103" i="1"/>
  <c r="BL103" i="1" s="1"/>
  <c r="F96" i="1"/>
  <c r="F94" i="1"/>
  <c r="E92" i="1"/>
  <c r="F64" i="1"/>
  <c r="F62" i="1"/>
  <c r="E60" i="1"/>
  <c r="J29" i="1"/>
  <c r="E29" i="1"/>
  <c r="J96" i="1" s="1"/>
  <c r="J28" i="1"/>
  <c r="J26" i="1"/>
  <c r="E26" i="1"/>
  <c r="F65" i="1" s="1"/>
  <c r="J25" i="1"/>
  <c r="J20" i="1"/>
  <c r="J62" i="1" s="1"/>
  <c r="E13" i="1"/>
  <c r="E88" i="1" s="1"/>
  <c r="BK107" i="3" l="1"/>
  <c r="BK106" i="3" s="1"/>
  <c r="J106" i="3" s="1"/>
  <c r="J73" i="3" s="1"/>
  <c r="P97" i="3"/>
  <c r="R101" i="3"/>
  <c r="J119" i="2"/>
  <c r="BE119" i="2" s="1"/>
  <c r="P133" i="2"/>
  <c r="J150" i="2"/>
  <c r="BE150" i="2" s="1"/>
  <c r="J160" i="2"/>
  <c r="BE160" i="2" s="1"/>
  <c r="J164" i="2"/>
  <c r="BE164" i="2" s="1"/>
  <c r="J129" i="2"/>
  <c r="BE129" i="2" s="1"/>
  <c r="J138" i="2"/>
  <c r="BE138" i="2" s="1"/>
  <c r="R137" i="2"/>
  <c r="J121" i="2"/>
  <c r="BE121" i="2" s="1"/>
  <c r="R114" i="2"/>
  <c r="J113" i="2"/>
  <c r="BE113" i="2" s="1"/>
  <c r="J122" i="2"/>
  <c r="BE122" i="2" s="1"/>
  <c r="J163" i="2"/>
  <c r="BE163" i="2" s="1"/>
  <c r="J62" i="3"/>
  <c r="BK105" i="3"/>
  <c r="E56" i="3"/>
  <c r="J99" i="3"/>
  <c r="BE99" i="3" s="1"/>
  <c r="J102" i="3"/>
  <c r="BE102" i="3" s="1"/>
  <c r="J62" i="2"/>
  <c r="P176" i="2"/>
  <c r="J117" i="2"/>
  <c r="BE117" i="2" s="1"/>
  <c r="J136" i="2"/>
  <c r="BE136" i="2" s="1"/>
  <c r="J144" i="2"/>
  <c r="BE144" i="2" s="1"/>
  <c r="J146" i="2"/>
  <c r="BE146" i="2" s="1"/>
  <c r="R149" i="2"/>
  <c r="J154" i="2"/>
  <c r="BE154" i="2" s="1"/>
  <c r="P167" i="2"/>
  <c r="BK173" i="2"/>
  <c r="BK171" i="2" s="1"/>
  <c r="J171" i="2" s="1"/>
  <c r="J85" i="2" s="1"/>
  <c r="BK128" i="2"/>
  <c r="BK159" i="2"/>
  <c r="E56" i="2"/>
  <c r="R120" i="2"/>
  <c r="J115" i="2"/>
  <c r="BE115" i="2" s="1"/>
  <c r="J125" i="2"/>
  <c r="BE125" i="2" s="1"/>
  <c r="T137" i="2"/>
  <c r="BK153" i="2"/>
  <c r="T126" i="1"/>
  <c r="R121" i="1"/>
  <c r="T102" i="1"/>
  <c r="R126" i="1"/>
  <c r="T118" i="1"/>
  <c r="P106" i="1"/>
  <c r="T101" i="3"/>
  <c r="T97" i="3"/>
  <c r="F43" i="3"/>
  <c r="F42" i="3"/>
  <c r="R97" i="3"/>
  <c r="R96" i="3" s="1"/>
  <c r="R95" i="3" s="1"/>
  <c r="J42" i="3"/>
  <c r="T157" i="2"/>
  <c r="P157" i="2"/>
  <c r="T149" i="2"/>
  <c r="T142" i="2"/>
  <c r="P142" i="2"/>
  <c r="P137" i="2"/>
  <c r="T123" i="2"/>
  <c r="BK120" i="2"/>
  <c r="J120" i="2" s="1"/>
  <c r="J73" i="2" s="1"/>
  <c r="P120" i="2"/>
  <c r="T114" i="2"/>
  <c r="J42" i="2"/>
  <c r="P114" i="2"/>
  <c r="T129" i="1"/>
  <c r="P129" i="1"/>
  <c r="R129" i="1"/>
  <c r="P126" i="1"/>
  <c r="P121" i="1"/>
  <c r="R118" i="1"/>
  <c r="P118" i="1"/>
  <c r="P111" i="1"/>
  <c r="T111" i="1"/>
  <c r="R111" i="1"/>
  <c r="J42" i="1"/>
  <c r="R106" i="1"/>
  <c r="T106" i="1"/>
  <c r="R102" i="1"/>
  <c r="P102" i="1"/>
  <c r="J94" i="1"/>
  <c r="J104" i="1"/>
  <c r="BF104" i="1" s="1"/>
  <c r="J114" i="1"/>
  <c r="BF114" i="1" s="1"/>
  <c r="J64" i="1"/>
  <c r="F43" i="1"/>
  <c r="F45" i="1"/>
  <c r="J103" i="1"/>
  <c r="BF103" i="1" s="1"/>
  <c r="J107" i="1"/>
  <c r="BF107" i="1" s="1"/>
  <c r="J109" i="1"/>
  <c r="BF109" i="1" s="1"/>
  <c r="J120" i="1"/>
  <c r="BF120" i="1" s="1"/>
  <c r="BL127" i="1"/>
  <c r="BL130" i="1"/>
  <c r="J133" i="1"/>
  <c r="BF133" i="1" s="1"/>
  <c r="E56" i="1"/>
  <c r="F44" i="1"/>
  <c r="J113" i="1"/>
  <c r="BF113" i="1" s="1"/>
  <c r="F97" i="1"/>
  <c r="BL115" i="1"/>
  <c r="BL128" i="1"/>
  <c r="J128" i="1"/>
  <c r="BF128" i="1" s="1"/>
  <c r="J64" i="2"/>
  <c r="J106" i="2"/>
  <c r="BK165" i="2"/>
  <c r="BK180" i="2"/>
  <c r="BK179" i="2" s="1"/>
  <c r="J179" i="2" s="1"/>
  <c r="J88" i="2" s="1"/>
  <c r="F42" i="1"/>
  <c r="BL105" i="1"/>
  <c r="BL102" i="1" s="1"/>
  <c r="BL116" i="1"/>
  <c r="J116" i="1"/>
  <c r="BF116" i="1" s="1"/>
  <c r="BL122" i="1"/>
  <c r="BL121" i="1" s="1"/>
  <c r="J121" i="1" s="1"/>
  <c r="J75" i="1" s="1"/>
  <c r="J122" i="1"/>
  <c r="BF122" i="1" s="1"/>
  <c r="BL131" i="1"/>
  <c r="J131" i="1"/>
  <c r="BF131" i="1" s="1"/>
  <c r="F107" i="2"/>
  <c r="F65" i="2"/>
  <c r="BK124" i="2"/>
  <c r="J124" i="2"/>
  <c r="BE124" i="2" s="1"/>
  <c r="P123" i="2"/>
  <c r="J127" i="2"/>
  <c r="BE127" i="2" s="1"/>
  <c r="BK130" i="2"/>
  <c r="BK143" i="2"/>
  <c r="BK142" i="2" s="1"/>
  <c r="J142" i="2" s="1"/>
  <c r="J78" i="2" s="1"/>
  <c r="J143" i="2"/>
  <c r="BE143" i="2" s="1"/>
  <c r="J152" i="2"/>
  <c r="BE152" i="2" s="1"/>
  <c r="J156" i="2"/>
  <c r="BE156" i="2" s="1"/>
  <c r="BK168" i="2"/>
  <c r="BK167" i="2" s="1"/>
  <c r="J167" i="2" s="1"/>
  <c r="J84" i="2" s="1"/>
  <c r="J172" i="2"/>
  <c r="BE172" i="2" s="1"/>
  <c r="F44" i="3"/>
  <c r="J104" i="3"/>
  <c r="BE104" i="3" s="1"/>
  <c r="BL108" i="1"/>
  <c r="BL106" i="1" s="1"/>
  <c r="J106" i="1" s="1"/>
  <c r="J72" i="1" s="1"/>
  <c r="J110" i="1"/>
  <c r="BF110" i="1" s="1"/>
  <c r="J112" i="1"/>
  <c r="BF112" i="1" s="1"/>
  <c r="J117" i="1"/>
  <c r="BF117" i="1" s="1"/>
  <c r="J123" i="1"/>
  <c r="BF123" i="1" s="1"/>
  <c r="J132" i="1"/>
  <c r="BF132" i="1" s="1"/>
  <c r="F42" i="2"/>
  <c r="F45" i="2"/>
  <c r="R123" i="2"/>
  <c r="BK131" i="2"/>
  <c r="J131" i="2"/>
  <c r="BE131" i="2" s="1"/>
  <c r="BK135" i="2"/>
  <c r="BK133" i="2" s="1"/>
  <c r="J133" i="2" s="1"/>
  <c r="J75" i="2" s="1"/>
  <c r="J135" i="2"/>
  <c r="BE135" i="2" s="1"/>
  <c r="BK141" i="2"/>
  <c r="BK140" i="2" s="1"/>
  <c r="J140" i="2" s="1"/>
  <c r="J77" i="2" s="1"/>
  <c r="J141" i="2"/>
  <c r="BE141" i="2" s="1"/>
  <c r="J158" i="2"/>
  <c r="BE158" i="2" s="1"/>
  <c r="BK161" i="2"/>
  <c r="J98" i="3"/>
  <c r="BE98" i="3" s="1"/>
  <c r="F45" i="3"/>
  <c r="BL119" i="1"/>
  <c r="BL118" i="1" s="1"/>
  <c r="J118" i="1" s="1"/>
  <c r="J74" i="1" s="1"/>
  <c r="J119" i="1"/>
  <c r="BF119" i="1" s="1"/>
  <c r="BL125" i="1"/>
  <c r="BL124" i="1" s="1"/>
  <c r="J124" i="1" s="1"/>
  <c r="J76" i="1" s="1"/>
  <c r="J125" i="1"/>
  <c r="BF125" i="1" s="1"/>
  <c r="F44" i="2"/>
  <c r="BK118" i="2"/>
  <c r="J118" i="2"/>
  <c r="BE118" i="2" s="1"/>
  <c r="F43" i="2"/>
  <c r="BK137" i="2"/>
  <c r="J137" i="2" s="1"/>
  <c r="J76" i="2" s="1"/>
  <c r="R157" i="2"/>
  <c r="BK162" i="2"/>
  <c r="J162" i="2"/>
  <c r="BE162" i="2" s="1"/>
  <c r="J170" i="2"/>
  <c r="BE170" i="2" s="1"/>
  <c r="BK177" i="2"/>
  <c r="BK176" i="2" s="1"/>
  <c r="J176" i="2" s="1"/>
  <c r="J87" i="2" s="1"/>
  <c r="F92" i="3"/>
  <c r="BK116" i="2"/>
  <c r="BK148" i="2"/>
  <c r="BK147" i="2" s="1"/>
  <c r="J147" i="2" s="1"/>
  <c r="J80" i="2" s="1"/>
  <c r="P149" i="2"/>
  <c r="BK100" i="3"/>
  <c r="BK97" i="3" s="1"/>
  <c r="P101" i="3"/>
  <c r="P96" i="3" s="1"/>
  <c r="P95" i="3" s="1"/>
  <c r="BK126" i="2"/>
  <c r="T133" i="2"/>
  <c r="BK151" i="2"/>
  <c r="BK149" i="2" s="1"/>
  <c r="J149" i="2" s="1"/>
  <c r="J81" i="2" s="1"/>
  <c r="J166" i="2"/>
  <c r="BE166" i="2" s="1"/>
  <c r="R167" i="2"/>
  <c r="J169" i="2"/>
  <c r="BE169" i="2" s="1"/>
  <c r="J175" i="2"/>
  <c r="BE175" i="2" s="1"/>
  <c r="R176" i="2"/>
  <c r="J178" i="2"/>
  <c r="BE178" i="2" s="1"/>
  <c r="BK103" i="3"/>
  <c r="BK101" i="3" s="1"/>
  <c r="J101" i="3" s="1"/>
  <c r="J72" i="3" s="1"/>
  <c r="J64" i="3"/>
  <c r="BK114" i="2" l="1"/>
  <c r="T96" i="3"/>
  <c r="T95" i="3" s="1"/>
  <c r="T111" i="2"/>
  <c r="T110" i="2" s="1"/>
  <c r="T101" i="1"/>
  <c r="T100" i="1" s="1"/>
  <c r="BK157" i="2"/>
  <c r="J157" i="2" s="1"/>
  <c r="J83" i="2" s="1"/>
  <c r="R111" i="2"/>
  <c r="R110" i="2" s="1"/>
  <c r="F41" i="2"/>
  <c r="J41" i="2"/>
  <c r="P111" i="2"/>
  <c r="P110" i="2" s="1"/>
  <c r="R101" i="1"/>
  <c r="R100" i="1" s="1"/>
  <c r="P101" i="1"/>
  <c r="P100" i="1" s="1"/>
  <c r="BL126" i="1"/>
  <c r="J126" i="1" s="1"/>
  <c r="J77" i="1" s="1"/>
  <c r="J41" i="1"/>
  <c r="F41" i="1"/>
  <c r="BL111" i="1"/>
  <c r="J111" i="1" s="1"/>
  <c r="J73" i="1" s="1"/>
  <c r="BL129" i="1"/>
  <c r="J129" i="1" s="1"/>
  <c r="J78" i="1" s="1"/>
  <c r="J114" i="2"/>
  <c r="J72" i="2" s="1"/>
  <c r="J97" i="3"/>
  <c r="J71" i="3" s="1"/>
  <c r="BK96" i="3"/>
  <c r="J102" i="1"/>
  <c r="J71" i="1" s="1"/>
  <c r="J41" i="3"/>
  <c r="F41" i="3"/>
  <c r="BK123" i="2"/>
  <c r="J123" i="2" s="1"/>
  <c r="J74" i="2" s="1"/>
  <c r="BL101" i="1" l="1"/>
  <c r="BL100" i="1" s="1"/>
  <c r="J100" i="1" s="1"/>
  <c r="J96" i="3"/>
  <c r="J70" i="3" s="1"/>
  <c r="BK95" i="3"/>
  <c r="J95" i="3" s="1"/>
  <c r="BK111" i="2"/>
  <c r="J101" i="1" l="1"/>
  <c r="J70" i="1" s="1"/>
  <c r="BK110" i="2"/>
  <c r="J110" i="2" s="1"/>
  <c r="J111" i="2"/>
  <c r="J70" i="2" s="1"/>
  <c r="J69" i="1"/>
  <c r="J38" i="1"/>
  <c r="J69" i="3"/>
  <c r="J38" i="3"/>
  <c r="J47" i="3" s="1"/>
  <c r="J47" i="1" l="1"/>
  <c r="J69" i="2"/>
  <c r="J38" i="2"/>
  <c r="J47" i="2" s="1"/>
  <c r="F13" i="4" l="1"/>
  <c r="F15" i="4" s="1"/>
</calcChain>
</file>

<file path=xl/sharedStrings.xml><?xml version="1.0" encoding="utf-8"?>
<sst xmlns="http://schemas.openxmlformats.org/spreadsheetml/2006/main" count="1878" uniqueCount="389">
  <si>
    <t>{f0f5a761-144f-4c99-9a75-a62bdb21a236}</t>
  </si>
  <si>
    <t>2</t>
  </si>
  <si>
    <t>KRYCÍ LIST SOUPISU</t>
  </si>
  <si>
    <t>v ---  níže se nacházejí doplnkové a pomocné údaje k sestavám  --- v</t>
  </si>
  <si>
    <t>False</t>
  </si>
  <si>
    <t>Stavba:</t>
  </si>
  <si>
    <t>Objekt:</t>
  </si>
  <si>
    <t>I - Interiér</t>
  </si>
  <si>
    <t>Soupis:</t>
  </si>
  <si>
    <t>I.01 - Interiér SO 01</t>
  </si>
  <si>
    <t>KSO:</t>
  </si>
  <si>
    <t/>
  </si>
  <si>
    <t>CC-CZ:</t>
  </si>
  <si>
    <t>Místo:</t>
  </si>
  <si>
    <t>Kvasiny</t>
  </si>
  <si>
    <t>Datum:</t>
  </si>
  <si>
    <t>Zadavatel:</t>
  </si>
  <si>
    <t>IČ:</t>
  </si>
  <si>
    <t>00275026</t>
  </si>
  <si>
    <t>Obec Kvasiny, Kvasiny 81, 517 02 Kvasiny</t>
  </si>
  <si>
    <t>DIČ:</t>
  </si>
  <si>
    <t>CZ00275026</t>
  </si>
  <si>
    <t>Uchazeč:</t>
  </si>
  <si>
    <t>Projektant:</t>
  </si>
  <si>
    <t>Poznámka:</t>
  </si>
  <si>
    <t xml:space="preserve">"Účastníkem výběrového řízení se předpokládá odborně způsobilá firma s plnou zodpovědností za stanovení rozsahu prací prostřednictvím prozkoumání a prodiskutování veškeré dokumentace s příslušnými stranami a za provedení kompletního funkčního díla. Povinností účastníka výběrového řízení je seznámit se všemi částmi projektové dokumentace, tj. technickou zprávou, výkresy, výkazy materiálu atd. Upozornit na případné nedostatky a chyby, v případě nejasností vznést dotazy k dokumentaci. Nebude-li tak učiněno, předpokládá se, že cena účastníka zahrnuje veškeré součásti k zajištění kompletnosti. Součástí cenové nabídky musí být veškeré náklady, aby cena byla kompletní, konečná a zahrnovala celou dodávku a montáž. Cenová nabídka musí být včetně veškerého souvisejícího doplňkového, podružného a montážního materiálu. Při realizaci je dodavatel povinen koordinovat postup prací se stavbou a ostatními profesemi, postupovat v souladu příslušnými předpisy a návody pro montáž jednotlivých zařízení, dodržovat bezpečnostní a protipožární předpisy."				 </t>
  </si>
  <si>
    <t>Cena bez DPH</t>
  </si>
  <si>
    <t>Základ daně</t>
  </si>
  <si>
    <t>Sazba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</si>
  <si>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</si>
  <si>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</si>
  <si>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</si>
  <si>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</si>
  <si>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</si>
  <si>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</si>
  <si>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</si>
  <si>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</si>
  <si>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</si>
  <si>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</si>
  <si>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ČLENĚNÍ SOUPISU PRACÍ</t>
  </si>
  <si>
    <t>Kód dílu - Popis</t>
  </si>
  <si>
    <t>Cena celkem [CZK]</t>
  </si>
  <si>
    <t>Náklady soupisu celkem</t>
  </si>
  <si>
    <t>-1</t>
  </si>
  <si>
    <t>I.1 - Interiér - SO  01 Tělocvična</t>
  </si>
  <si>
    <t xml:space="preserve">    H.1.02 - Místnost H.1.02</t>
  </si>
  <si>
    <t xml:space="preserve">    H.1.03 - Místnost H.1.03</t>
  </si>
  <si>
    <t xml:space="preserve">    H.1.04 - Místnost H.1.04</t>
  </si>
  <si>
    <t xml:space="preserve">    H.1.08 - Místnost H.1.08</t>
  </si>
  <si>
    <t xml:space="preserve">    H.1.10 - Místnost H.1.10</t>
  </si>
  <si>
    <t xml:space="preserve">    H.1.15 - Místnost H.1.15</t>
  </si>
  <si>
    <t xml:space="preserve">    H.1.16 - Místnost H.1.16</t>
  </si>
  <si>
    <t xml:space="preserve">    H.1.18 - Místnost H.1.18</t>
  </si>
  <si>
    <t>SOUPIS PRACÍ</t>
  </si>
  <si>
    <t>PČ</t>
  </si>
  <si>
    <t>Typ</t>
  </si>
  <si>
    <t>Kód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</si>
  <si>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</si>
  <si>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</si>
  <si>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</si>
  <si>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</si>
  <si>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</si>
  <si>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</si>
  <si>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</si>
  <si>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</si>
  <si>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</si>
  <si>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</si>
  <si>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</si>
  <si>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</si>
  <si>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kalkulace</t>
  </si>
  <si>
    <t>D</t>
  </si>
  <si>
    <t>I.1</t>
  </si>
  <si>
    <t>Interiér - SO  01 Tělocvična</t>
  </si>
  <si>
    <t>promidi</t>
  </si>
  <si>
    <t>istagraf</t>
  </si>
  <si>
    <t>1</t>
  </si>
  <si>
    <t>0</t>
  </si>
  <si>
    <t>ROZPOCET</t>
  </si>
  <si>
    <t>H.1.02</t>
  </si>
  <si>
    <t>Místnost H.1.02</t>
  </si>
  <si>
    <t>K</t>
  </si>
  <si>
    <t>1.</t>
  </si>
  <si>
    <t>STŮL Univerzální stůl, ocelová lakovaná podnož barvy antracit, nohy stolu z profilu 40x40x1,4 mm, rám z profilu 40x20x1,2 mm, deska tl 25mm s ABS hranou 2mm, dezén přírodní buk. 120x60x75 cm ( Š x H x V)</t>
  </si>
  <si>
    <t>kus</t>
  </si>
  <si>
    <t>4</t>
  </si>
  <si>
    <t>2.</t>
  </si>
  <si>
    <t>ŽIDLE pevná stohovatelná židle, kovová kostra černé barvy a čalouněný sedák a opěrák černé barvy, výška 46 cm</t>
  </si>
  <si>
    <t>3</t>
  </si>
  <si>
    <t>3.</t>
  </si>
  <si>
    <t>SKŘÍŇOVÁ SESTAVA Sestava se skládá z: dvoudveřové policové skříně s nikou otevřená policové skříně dvoudveřové policové skříně z kvalitní laminované dřevotřísky tloušťky 18 mm hrany jsou opatřeny ABS hranami 2 mm dezén buk zadní stěna skříně je vyrobena z bílého sololaku rozměry 320 x 40 x 180/110 cm</t>
  </si>
  <si>
    <t>6</t>
  </si>
  <si>
    <t>H.1.03</t>
  </si>
  <si>
    <t>Místnost H.1.03</t>
  </si>
  <si>
    <t>4.</t>
  </si>
  <si>
    <t>LAVICE Výškově stavitelná, dvoumístná, pracovní plocha z laminované dřevotřískové desky v přírodním bukovém dezénu, hrany ABS, kovová kostra v černé barvě, úložný drátěný koš, 130x50 cm</t>
  </si>
  <si>
    <t>8</t>
  </si>
  <si>
    <t>5</t>
  </si>
  <si>
    <t>5.</t>
  </si>
  <si>
    <t>UČITELSKÝ STŮL laminované dřevotřísky 18 mm s hranami ABS 2 mm, 4 uzamykatelné zásuvky vlevo, box na PC vpravo výsuv na klávesnici a kabelová průchodka rozměry 150 x 60 x 76 cm</t>
  </si>
  <si>
    <t>10</t>
  </si>
  <si>
    <t>6.</t>
  </si>
  <si>
    <t>ŽIDLE Sedák a opěrák z bukové překližky, kovová konstrukce černá</t>
  </si>
  <si>
    <t>12</t>
  </si>
  <si>
    <t>7</t>
  </si>
  <si>
    <t>7.</t>
  </si>
  <si>
    <t>UČITELSKÁ ŽIDLE Otočná židle, výškově flexibilní, kovové konstrukce černé barvy, sedák a opěrák ze 7-vrstvé bukové překližky, očalouněné kvalitní látkou, spodní část židle s pojezdovými kolečky</t>
  </si>
  <si>
    <t>14</t>
  </si>
  <si>
    <t>H.1.04</t>
  </si>
  <si>
    <t>Místnost H.1.04</t>
  </si>
  <si>
    <t>8.</t>
  </si>
  <si>
    <t>MULTIMEDIÁLNÍ TABULE Bílá třídílná magnetická tabule s dvouvrstvým keramickým povrchem nejvyšší kvality na Stojanu zvedacím AL + rameno pro projektor. Rám z eloxovaného hliníku v přírodním odstínu, plastové rohy. Rozměr v. 120 x š. 200 cm</t>
  </si>
  <si>
    <t>16</t>
  </si>
  <si>
    <t>9</t>
  </si>
  <si>
    <t>9.</t>
  </si>
  <si>
    <t>STŮL pracovní deska z laminovaného MDF se zvýšenou odolností proti oděru v přírodním bukovém dezénu, kovová konstrukce šedá, všechny hrany oblé, výška stolu 59 cm</t>
  </si>
  <si>
    <t>18</t>
  </si>
  <si>
    <t>10.</t>
  </si>
  <si>
    <t>ŽIDLE Sedák a opěrák ze 7-vrstvé bukové překližky s prolisem,kovová konstrukce šedá, výška 35 cm</t>
  </si>
  <si>
    <t>20</t>
  </si>
  <si>
    <t>11</t>
  </si>
  <si>
    <t>11.</t>
  </si>
  <si>
    <t>22</t>
  </si>
  <si>
    <t>12.</t>
  </si>
  <si>
    <t>UČITELSKÁ ŽIDLE Otočná židle, výškově flexibilní, kovové konstrukce černé barvy, sedák a opěrák ze 7-vrstvé bukové překližky, očalouněné kvalitní látkou, spodní část židle s pojezdovými kolečky.</t>
  </si>
  <si>
    <t>24</t>
  </si>
  <si>
    <t>13</t>
  </si>
  <si>
    <t>13.</t>
  </si>
  <si>
    <t>26</t>
  </si>
  <si>
    <t>H.1.08</t>
  </si>
  <si>
    <t>Místnost H.1.08</t>
  </si>
  <si>
    <t>14.</t>
  </si>
  <si>
    <t>SKŘÍŇKY Skříň šatní s jednoplášťovými lamino dveřmi- dekor - bříza, šíře oddělení 400 mm, počet oddělení - 1, počet dveří v oddělení - 1, v oddělení 270 mm od víka police, na spodní straně police tyč se třemi plastovými háčky. Rozměr: 180x40x50 cm (VxŠxH).</t>
  </si>
  <si>
    <t>28</t>
  </si>
  <si>
    <t>15</t>
  </si>
  <si>
    <t>15.</t>
  </si>
  <si>
    <t>LAVIČKA Šatní lavička kovová bez roštu 150x35x42 cm (Š x H x V), černá barva, sedací plocha je z laminátové dřevotřískové desky BUK</t>
  </si>
  <si>
    <t>30</t>
  </si>
  <si>
    <t>H.1.10</t>
  </si>
  <si>
    <t>Místnost H.1.10</t>
  </si>
  <si>
    <t>16.</t>
  </si>
  <si>
    <t>ŠATNÍ LAVIČKA pevná kovová konstrukce z jäklového profilu, šedá barva sedák s LDT desky 18 mm, dezén buk, ABS hrany, bez čalounění rozměry 100 x 30 x 35 cm (vel. 3)</t>
  </si>
  <si>
    <t>32</t>
  </si>
  <si>
    <t>17</t>
  </si>
  <si>
    <t>17.</t>
  </si>
  <si>
    <t>ŠATNÍ VĚŠÁK pevná kovová konstrukce slouží k připevnění na zeď délka věšáku je 100 cm celkem obsahuje 6 dvojháčků barva kovových částí šedá</t>
  </si>
  <si>
    <t>34</t>
  </si>
  <si>
    <t>H.1.15</t>
  </si>
  <si>
    <t>Místnost H.1.15</t>
  </si>
  <si>
    <t>18.</t>
  </si>
  <si>
    <t>REGÁL policový regál, výška 162 cm, šířka 58 cm, hloubka 34 cm, ocel</t>
  </si>
  <si>
    <t>36</t>
  </si>
  <si>
    <t>H.1.16</t>
  </si>
  <si>
    <t>Místnost H.1.16</t>
  </si>
  <si>
    <t>19</t>
  </si>
  <si>
    <t>19.</t>
  </si>
  <si>
    <t>38</t>
  </si>
  <si>
    <t>20.</t>
  </si>
  <si>
    <t>40</t>
  </si>
  <si>
    <t>H.1.18</t>
  </si>
  <si>
    <t>Místnost H.1.18</t>
  </si>
  <si>
    <t>enprag</t>
  </si>
  <si>
    <t>21</t>
  </si>
  <si>
    <t>21.</t>
  </si>
  <si>
    <t>REGÁLY POZINKOVANÝ REGÁL ŠROUBOVANÝ nosnost police 230 kg, v 2 m hloubka regálu 600 mm provedení základní</t>
  </si>
  <si>
    <t>42</t>
  </si>
  <si>
    <t>22.</t>
  </si>
  <si>
    <t>REGÁLY POZINKOVANÝ REGÁL ŠROUBOVANÝ nosnost police 230 kg, v 2 m hloubka regálu 600 mm provedení přístavný</t>
  </si>
  <si>
    <t>44</t>
  </si>
  <si>
    <t>23</t>
  </si>
  <si>
    <t>23.</t>
  </si>
  <si>
    <t>REGÁLY POZINKOVANÝ REGÁL MONTOVANÝ nosnost police 100 kg, v 2 m hloubka regálu 300 mm provedení základní</t>
  </si>
  <si>
    <t>46</t>
  </si>
  <si>
    <t>24.</t>
  </si>
  <si>
    <t>REGÁLY POZINKOVANÝ REGÁL MONTOVANÝ nosnost police 100 kg, v 2 m hloubka regálu 300 mm provedení přístavný</t>
  </si>
  <si>
    <t>48</t>
  </si>
  <si>
    <t>{6f14131f-1130-4565-aac7-130231aba8c7}</t>
  </si>
  <si>
    <t>I.02 - Interiér SO 02</t>
  </si>
  <si>
    <t>I.02 - Interiér - SO 02 Mateřská školka</t>
  </si>
  <si>
    <t xml:space="preserve">    MŠ.1.03 - Místnost 1.03</t>
  </si>
  <si>
    <t xml:space="preserve">    MŠ.1.04 - Místnost 1.04</t>
  </si>
  <si>
    <t xml:space="preserve">    MŠ.1.05 - Místnost 1.05</t>
  </si>
  <si>
    <t xml:space="preserve">    MŠ.1.07 - Místnost 1.07</t>
  </si>
  <si>
    <t xml:space="preserve">    MŠ.1.08 - Místnost 1.08</t>
  </si>
  <si>
    <t xml:space="preserve">    MŠ.1.09 - Místnost 1.09</t>
  </si>
  <si>
    <t xml:space="preserve">    MŠ.1.11 - Místnost 1.11</t>
  </si>
  <si>
    <t xml:space="preserve">    MŠ.1.12 - Místnost 1.12</t>
  </si>
  <si>
    <t xml:space="preserve">    MŠ.1.13 - Místnost 1.13</t>
  </si>
  <si>
    <t xml:space="preserve">    MŠ.2.03 - Místnost 2.03</t>
  </si>
  <si>
    <t xml:space="preserve">    MŠ.2.04 - Místnost 2.04</t>
  </si>
  <si>
    <t xml:space="preserve">    MŠ.2.05 - Místnost 2.05</t>
  </si>
  <si>
    <t xml:space="preserve">    MŠ.2.07 - Místnost 2.07</t>
  </si>
  <si>
    <t xml:space="preserve">    MŠ.2.08 - Místnost 2.08</t>
  </si>
  <si>
    <t xml:space="preserve">    MŠ.2.09 - Místnost 2.09</t>
  </si>
  <si>
    <t xml:space="preserve">    MŠ.2.11 - Místnost 2.11</t>
  </si>
  <si>
    <t xml:space="preserve">    MŠ.2.12 - Místnost 2.12</t>
  </si>
  <si>
    <t xml:space="preserve">    MŠ.2.13 - Místnost 2.13</t>
  </si>
  <si>
    <t xml:space="preserve"> </t>
  </si>
  <si>
    <t>I.02</t>
  </si>
  <si>
    <t>Interiér - SO 02 Mateřská školka</t>
  </si>
  <si>
    <t>MŠ.1.03</t>
  </si>
  <si>
    <t>Místnost 1.03</t>
  </si>
  <si>
    <t>istagar</t>
  </si>
  <si>
    <t>ŠATNÍ BLOK Šatní blok pětimístný, lamino deska dekor javor plus ABS hrana barevná (různé barvy), úložná lavice, pevná záda, úložná police, háček na oděv</t>
  </si>
  <si>
    <t>MŠ.1.04</t>
  </si>
  <si>
    <t>Místnost 1.04</t>
  </si>
  <si>
    <t>KANCELÁŘSKÁ ŽIDLE kolečková černá posltrovaná židle</t>
  </si>
  <si>
    <t>PRACOVNÍ STŮL rohový stůl, hl. 60 cm, délka 160 cm, dekor buk</t>
  </si>
  <si>
    <t>NÍZKÁ SKŘÍŇKA dekor buk, dvířka, výška 80 cm, šířka 80 cm</t>
  </si>
  <si>
    <t>VYSOKÁ SKŘÍŇKA dekor buk, dvířka, police, hloubka 40 cm, šířka 80 cm</t>
  </si>
  <si>
    <t>ŠATNÍ SKŘÍŇ dekor buk, šatní tyč, police, uzamykatelná, hloubka 60 cm , šířka 85 cm</t>
  </si>
  <si>
    <t>MŠ.1.05</t>
  </si>
  <si>
    <t>Místnost 1.05</t>
  </si>
  <si>
    <t>ÚLOŽNÁ SKŘÍŇ Dekor buk, policová s dvířky, hloubka 60 cm, šírka 90 cm</t>
  </si>
  <si>
    <t>ÚLOŽNÁ SKŘÍŇ Dekor buk, policová s dvířky, hloubka 60 cm, šírka 60 cm</t>
  </si>
  <si>
    <t>MŠ.1.07</t>
  </si>
  <si>
    <t>Místnost 1.07</t>
  </si>
  <si>
    <t>DĚTSKÉ STOLEČKY Rozměr: 125 x 80 cm, zaoblené rohy, barevné hrany opatřené ABS, javorová dřevitříska s laminovaným povrchem</t>
  </si>
  <si>
    <t>NOHY KE STOLEČKŮM Čtvercové nohy z masivního dřeva, odstín javor, výška 46 cm, v sadě 4 ks</t>
  </si>
  <si>
    <t>viz p.9</t>
  </si>
  <si>
    <t>DĚTSKÉ ŽIDLIČKY Stohovatelná dřevěná židlička, výška sedu 26 cm, barevný sedák, zakulacené rohy</t>
  </si>
  <si>
    <t>SKŘÍŇKY NA HRAČKY laminovavné desky odstín javor, barevná dvířka (různé barvy) (např. sestava NUMERIC 13)</t>
  </si>
  <si>
    <t>POLICE NA ZEĎ samonosná police,235 x 795 mm, bílá</t>
  </si>
  <si>
    <t>STŮL PRO UČITELE psací stůl odstín javor, zaoblené rohy, uzamykatelná skříňka</t>
  </si>
  <si>
    <t>STŮL PRO UČITELE zamykací dvířka žlutá</t>
  </si>
  <si>
    <t>1499209243</t>
  </si>
  <si>
    <t>ŽIDLE PRO UČITELE Dřevěná polstrovaná židle, javor</t>
  </si>
  <si>
    <t>STŮL NA PITNÝ REŽIM Obdélníkový tvar, výška 60 cm, délka 150 cm</t>
  </si>
  <si>
    <t>MŠ.1.08</t>
  </si>
  <si>
    <t>Místnost 1.08</t>
  </si>
  <si>
    <t>DĚTSKÉ LEHÁTKO stohovatelné, kovový rám, plastové zaoblené rohy, antialergický snadno omyvatelný potah, Rozměry: 133x58x12 cm, různé barvy</t>
  </si>
  <si>
    <t>NÁSTAVCE NA NOHY K LEHÁTKŮM v sadě 4 ks, kvalitní odolný plast, výška 20 cm</t>
  </si>
  <si>
    <t>DĚTSKÁ MATRACE Matrace do postýlky délky 133 cm, snímatelný potah z bavlny, zkosené rohy</t>
  </si>
  <si>
    <t>MŠ.1.09</t>
  </si>
  <si>
    <t>Místnost 1.09</t>
  </si>
  <si>
    <t>ÚLOŽNÁ SKŘÍŇ NA LEHÁTKA A LŮŽKOVINY  velká úložná dřevěná skříň pro skadování stohovatelných lehátek a lůžkovin,laminátová dřevotříska v dekoru javor, Rozměr skříně: 147 x 190 x 74,5 cm (ŠxVxH)</t>
  </si>
  <si>
    <t>VOZÍK NA PLASTOVÉ POSTÝLKY Rozměr: 134 x 59 x 11 cm, nosnost 110 kg</t>
  </si>
  <si>
    <t>MŠ.1.11</t>
  </si>
  <si>
    <t>Místnost 1.11</t>
  </si>
  <si>
    <t>KOUPELNOVÁ STĚNA Odkládací skříň na ručníky a kelímky pro 5 dětí, bílá laminátová dřevotříska, kovové háčky, kotvená ke zdi</t>
  </si>
  <si>
    <t>MŠ.1.12</t>
  </si>
  <si>
    <t>Místnost 1.12</t>
  </si>
  <si>
    <t>PŘEBALOVACÍ PULT Přebalovací pult, bílá barva, šířka max 1,2 m</t>
  </si>
  <si>
    <t>25</t>
  </si>
  <si>
    <t>25.</t>
  </si>
  <si>
    <t>REGÁL policový regál sloužící k uskladnění nočníků, výška 82 cm, šířka 78 cm, hloubka 37 cm, police výškově stavitelné, lakovaná ocel</t>
  </si>
  <si>
    <t>MŠ.1.13</t>
  </si>
  <si>
    <t>Místnost 1.13</t>
  </si>
  <si>
    <t>26.</t>
  </si>
  <si>
    <t>50</t>
  </si>
  <si>
    <t>MŠ.2.03</t>
  </si>
  <si>
    <t>Místnost 2.03</t>
  </si>
  <si>
    <t>27</t>
  </si>
  <si>
    <t>27.</t>
  </si>
  <si>
    <t>52</t>
  </si>
  <si>
    <t>MŠ.2.04</t>
  </si>
  <si>
    <t>Místnost 2.04</t>
  </si>
  <si>
    <t>28.</t>
  </si>
  <si>
    <t>54</t>
  </si>
  <si>
    <t>29</t>
  </si>
  <si>
    <t>29.</t>
  </si>
  <si>
    <t>56</t>
  </si>
  <si>
    <t>30.</t>
  </si>
  <si>
    <t>58</t>
  </si>
  <si>
    <t>31</t>
  </si>
  <si>
    <t>31.</t>
  </si>
  <si>
    <t>60</t>
  </si>
  <si>
    <t>32.</t>
  </si>
  <si>
    <t>62</t>
  </si>
  <si>
    <t>MŠ.2.05</t>
  </si>
  <si>
    <t>Místnost 2.05</t>
  </si>
  <si>
    <t>33</t>
  </si>
  <si>
    <t>33.</t>
  </si>
  <si>
    <t>64</t>
  </si>
  <si>
    <t>MŠ.2.07</t>
  </si>
  <si>
    <t>Místnost 2.07</t>
  </si>
  <si>
    <t>34.</t>
  </si>
  <si>
    <t>66</t>
  </si>
  <si>
    <t>35</t>
  </si>
  <si>
    <t>35.</t>
  </si>
  <si>
    <t>viz 34</t>
  </si>
  <si>
    <t>68</t>
  </si>
  <si>
    <t>36.</t>
  </si>
  <si>
    <t>70</t>
  </si>
  <si>
    <t>37</t>
  </si>
  <si>
    <t>37.</t>
  </si>
  <si>
    <t>72</t>
  </si>
  <si>
    <t>38.</t>
  </si>
  <si>
    <t>74</t>
  </si>
  <si>
    <t>39</t>
  </si>
  <si>
    <t>39.</t>
  </si>
  <si>
    <t>76</t>
  </si>
  <si>
    <t>-1716829089</t>
  </si>
  <si>
    <t>41</t>
  </si>
  <si>
    <t>41.</t>
  </si>
  <si>
    <t>78</t>
  </si>
  <si>
    <t>42.</t>
  </si>
  <si>
    <t>80</t>
  </si>
  <si>
    <t>MŠ.2.08</t>
  </si>
  <si>
    <t>Místnost 2.08</t>
  </si>
  <si>
    <t>43</t>
  </si>
  <si>
    <t>43.</t>
  </si>
  <si>
    <t>82</t>
  </si>
  <si>
    <t>44.</t>
  </si>
  <si>
    <t>84</t>
  </si>
  <si>
    <t>45</t>
  </si>
  <si>
    <t>45.</t>
  </si>
  <si>
    <t>86</t>
  </si>
  <si>
    <t>MŠ.2.09</t>
  </si>
  <si>
    <t>Místnost 2.09</t>
  </si>
  <si>
    <t>46.</t>
  </si>
  <si>
    <t>88</t>
  </si>
  <si>
    <t>47</t>
  </si>
  <si>
    <t>47.</t>
  </si>
  <si>
    <t>90</t>
  </si>
  <si>
    <t>MŠ.2.11</t>
  </si>
  <si>
    <t>Místnost 2.11</t>
  </si>
  <si>
    <t>48.</t>
  </si>
  <si>
    <t>92</t>
  </si>
  <si>
    <t>MŠ.2.12</t>
  </si>
  <si>
    <t>Místnost 2.12</t>
  </si>
  <si>
    <t>49</t>
  </si>
  <si>
    <t>49.</t>
  </si>
  <si>
    <t>94</t>
  </si>
  <si>
    <t>50.</t>
  </si>
  <si>
    <t>96</t>
  </si>
  <si>
    <t>MŠ.2.13</t>
  </si>
  <si>
    <t>Místnost 2.13</t>
  </si>
  <si>
    <t>51</t>
  </si>
  <si>
    <t>51.</t>
  </si>
  <si>
    <t>98</t>
  </si>
  <si>
    <t>{ba986f31-c71f-455b-b2d1-47dde22563d3}</t>
  </si>
  <si>
    <t>I.03 - Interiér SO 03</t>
  </si>
  <si>
    <t>I.03 - Interiér - SO 03 Jídelna</t>
  </si>
  <si>
    <t xml:space="preserve">    J.1.03 - Místnost J.1.03</t>
  </si>
  <si>
    <t xml:space="preserve">    J.1.07 - Místnost J.1.07</t>
  </si>
  <si>
    <t xml:space="preserve">    J.1.09 - Místnost J.1.09</t>
  </si>
  <si>
    <t>I.03</t>
  </si>
  <si>
    <t>Interiér - SO 03 Jídelna</t>
  </si>
  <si>
    <t>J.1.03</t>
  </si>
  <si>
    <t>Místnost J.1.03</t>
  </si>
  <si>
    <t>STŮL kovové nohy RAL 9006. stůl z desky s povrchem z tvrzeného laminátu šedá, ABS hrana., 120x80 cm</t>
  </si>
  <si>
    <t>STŮL kovové nohy RAL 9006. stůl z desky s povrchem z tvrzeného laminátu šedá, ABS hrana., 80x80 cm</t>
  </si>
  <si>
    <t>ŽIDLE stohovatelná, kovová konstrukce šedá, sedák a opěradlo platové, různé barvy</t>
  </si>
  <si>
    <t>J.1.07</t>
  </si>
  <si>
    <t>Místnost J.1.07</t>
  </si>
  <si>
    <t>KANCELÁŘSKÝ STŮL Stůl rohový pravý 1400x1000x760 mm (ŠxHxV), dřevěná podnož, dekor buk, díra na průchodky</t>
  </si>
  <si>
    <t>ŽIDLE kolečková černá posltrovaná židle</t>
  </si>
  <si>
    <t>VYSOKÁ SKŘÍŇ dekor buk, dvířka, police, hloubka 40 cm</t>
  </si>
  <si>
    <t>NÍZKÁ SKŘÍŇ dekor buk, dvířka, police, hloubka 40 cm, výška ke stolu (760 mm)</t>
  </si>
  <si>
    <t>J.1.09</t>
  </si>
  <si>
    <t>Místnost J.1.09</t>
  </si>
  <si>
    <t>ŠATNÍ SKŘÍŇKA Šatní skříňka půlená na podstavné lavici, šířka 1200, výška 2090, hloubka 500/815 mm,. Uzamykatelné, Vnitřní výbava každého oddělení tyč se třemi posuvnými dvojháčky</t>
  </si>
  <si>
    <t xml:space="preserve">ZAKÁZKA : </t>
  </si>
  <si>
    <t>REVITALIZACE AREÁLU ZŠ A MŠ KVASINY</t>
  </si>
  <si>
    <t>ZMĚNA č.</t>
  </si>
  <si>
    <t>ze dne :</t>
  </si>
  <si>
    <t>Tato změna je vyhotovena ve 2 vyhotoveních, z nichž 1 obdrží objednatel a 1 zhotovitel</t>
  </si>
  <si>
    <t xml:space="preserve">VĚCNÝ POPIS ZMĚNY - PŘEDMĚT DÍLA : </t>
  </si>
  <si>
    <t>VLIV NA TERMÍNY HMG  :</t>
  </si>
  <si>
    <t>NE</t>
  </si>
  <si>
    <t>VLIV NA DOKONČENÍ STAVBY</t>
  </si>
  <si>
    <t>CENOVÉ VYHODNOCENÍ :</t>
  </si>
  <si>
    <t>ODPOČET ( - ) :</t>
  </si>
  <si>
    <t>PŘÍPOČET ( +) :</t>
  </si>
  <si>
    <t>CENOVÝ ROZDÍL - VÝŠE ZMĚNY</t>
  </si>
  <si>
    <t xml:space="preserve">Podpisem této změny odsouhlasil investor cenu a vlastní změnu provádění. Fakturace této změny je možná až po podpisu vlastního změnového listu. </t>
  </si>
  <si>
    <t>ZHOTOVITEL: BAK stavební společnost, a.s.</t>
  </si>
  <si>
    <t>Osoba :</t>
  </si>
  <si>
    <t xml:space="preserve">Podpis : </t>
  </si>
  <si>
    <t>Datum podpisu :</t>
  </si>
  <si>
    <t>Michal Vojáček</t>
  </si>
  <si>
    <t>Lucie Eisová / Václav Sedláček</t>
  </si>
  <si>
    <t xml:space="preserve">Ladislav Matěna / Jiří Mach </t>
  </si>
  <si>
    <t xml:space="preserve">Karel Laš </t>
  </si>
  <si>
    <t>OBJEDNATEL: Obec Kvasiny</t>
  </si>
  <si>
    <t>Libor Špatenka - TDI</t>
  </si>
  <si>
    <t>Dušan Řezanina - AD</t>
  </si>
  <si>
    <t>Jiří Novotný - místostarosta</t>
  </si>
  <si>
    <t>Aleš Ehl - investice</t>
  </si>
  <si>
    <t xml:space="preserve">Přílohy : </t>
  </si>
  <si>
    <t xml:space="preserve">Stavba: </t>
  </si>
  <si>
    <t xml:space="preserve">Objekt: </t>
  </si>
  <si>
    <t>změna č. :</t>
  </si>
  <si>
    <t xml:space="preserve">datum: </t>
  </si>
  <si>
    <t>36 - část I.01</t>
  </si>
  <si>
    <t>25.2.2021</t>
  </si>
  <si>
    <t>36 - část I.02</t>
  </si>
  <si>
    <t>36 - část I.03</t>
  </si>
  <si>
    <t>Změna se týká: Odpočet vybavení interiérů v objektech SO01, SO02 a SO03, na základě požadavku investora, vše bude provedeno v rozsahu dle přílohy č.1, která je nedílnou součástí tohoto listu změny.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</si>
</sst>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#,##0.00%"/>
    <numFmt numFmtId="166" formatCode="#,##0.00000"/>
    <numFmt numFmtId="167" formatCode="#,##0.000"/>
  </numFmts>
  <fonts count="34" x14ac:knownFonts="1">
    <font>
      <sz val="8"/>
      <name val="Trebuchet MS"/>
      <family val="2"/>
    </font>
    <font>
      <b/>
      <sz val="16"/>
      <name val="Trebuchet MS"/>
    </font>
    <font>
      <sz val="8"/>
      <color rgb="FF3366FF"/>
      <name val="Trebuchet MS"/>
    </font>
    <font>
      <sz val="9"/>
      <color rgb="FF969696"/>
      <name val="Trebuchet MS"/>
    </font>
    <font>
      <b/>
      <sz val="12"/>
      <name val="Trebuchet MS"/>
    </font>
    <font>
      <sz val="9"/>
      <name val="Trebuchet MS"/>
    </font>
    <font>
      <b/>
      <sz val="10"/>
      <name val="Trebuchet MS"/>
    </font>
    <font>
      <b/>
      <sz val="12"/>
      <color rgb="FF960000"/>
      <name val="Trebuchet MS"/>
    </font>
    <font>
      <sz val="8"/>
      <color rgb="FF969696"/>
      <name val="Trebuchet MS"/>
    </font>
    <font>
      <b/>
      <sz val="12"/>
      <color rgb="FF800000"/>
      <name val="Trebuchet MS"/>
    </font>
    <font>
      <sz val="12"/>
      <color rgb="FF003366"/>
      <name val="Trebuchet MS"/>
    </font>
    <font>
      <sz val="12"/>
      <name val="Trebuchet MS"/>
      <family val="2"/>
    </font>
    <font>
      <sz val="10"/>
      <color rgb="FF003366"/>
      <name val="Trebuchet MS"/>
    </font>
    <font>
      <sz val="10"/>
      <name val="Trebuchet MS"/>
      <family val="2"/>
    </font>
    <font>
      <sz val="8"/>
      <color rgb="FF003366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10"/>
      <name val="Arial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b/>
      <i/>
      <sz val="10"/>
      <name val="Cambria"/>
      <family val="1"/>
      <charset val="238"/>
    </font>
    <font>
      <i/>
      <sz val="10"/>
      <name val="Arial"/>
      <family val="2"/>
      <charset val="238"/>
    </font>
    <font>
      <b/>
      <sz val="14"/>
      <name val="Cambria"/>
      <family val="1"/>
      <charset val="238"/>
    </font>
    <font>
      <sz val="14"/>
      <name val="Cambria"/>
      <family val="1"/>
      <charset val="238"/>
    </font>
    <font>
      <b/>
      <sz val="18"/>
      <name val="Cambria"/>
      <family val="1"/>
      <charset val="238"/>
    </font>
    <font>
      <b/>
      <sz val="12"/>
      <color rgb="FFFF0000"/>
      <name val="Cambria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2D2D2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969696"/>
      </top>
      <bottom/>
      <diagonal/>
    </border>
    <border>
      <left/>
      <right style="thin">
        <color rgb="FF000000"/>
      </right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321">
    <xf numFmtId="0" fontId="0" fillId="0" borderId="0" xfId="0"/>
    <xf numFmtId="0" fontId="0" fillId="0" borderId="0" xfId="0" applyProtection="1">
      <protection locked="0"/>
    </xf>
    <xf numFmtId="4" fontId="0" fillId="0" borderId="1" xfId="0" applyNumberFormat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5" borderId="1" xfId="0" applyNumberFormat="1" applyFont="1" applyFill="1" applyBorder="1" applyAlignment="1">
      <alignment horizontal="center" vertical="center"/>
    </xf>
    <xf numFmtId="4" fontId="0" fillId="6" borderId="3" xfId="0" applyNumberForma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Protection="1">
      <protection locked="0"/>
    </xf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Protection="1">
      <protection locked="0"/>
    </xf>
    <xf numFmtId="0" fontId="0" fillId="0" borderId="8" xfId="0" applyBorder="1" applyProtection="1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7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</xf>
    <xf numFmtId="4" fontId="0" fillId="0" borderId="1" xfId="0" applyNumberFormat="1" applyFont="1" applyBorder="1" applyAlignment="1">
      <alignment horizontal="center" vertical="center"/>
    </xf>
    <xf numFmtId="4" fontId="0" fillId="3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4" fontId="0" fillId="6" borderId="3" xfId="0" applyNumberFormat="1" applyFon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164" fontId="5" fillId="0" borderId="0" xfId="0" applyNumberFormat="1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3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0" fillId="4" borderId="1" xfId="0" applyNumberFormat="1" applyFon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0" fillId="6" borderId="3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9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4" fontId="7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left" vertical="center"/>
    </xf>
    <xf numFmtId="4" fontId="8" fillId="0" borderId="0" xfId="0" applyNumberFormat="1" applyFont="1" applyBorder="1" applyAlignment="1" applyProtection="1">
      <alignment vertical="center"/>
    </xf>
    <xf numFmtId="165" fontId="8" fillId="0" borderId="0" xfId="0" applyNumberFormat="1" applyFont="1" applyBorder="1" applyAlignment="1" applyProtection="1">
      <alignment horizontal="right" vertical="center"/>
      <protection locked="0"/>
    </xf>
    <xf numFmtId="0" fontId="0" fillId="7" borderId="0" xfId="0" applyFont="1" applyFill="1" applyBorder="1" applyAlignment="1" applyProtection="1">
      <alignment vertical="center"/>
    </xf>
    <xf numFmtId="0" fontId="4" fillId="7" borderId="11" xfId="0" applyFont="1" applyFill="1" applyBorder="1" applyAlignment="1" applyProtection="1">
      <alignment horizontal="left" vertical="center"/>
    </xf>
    <xf numFmtId="0" fontId="0" fillId="7" borderId="12" xfId="0" applyFont="1" applyFill="1" applyBorder="1" applyAlignment="1" applyProtection="1">
      <alignment vertical="center"/>
    </xf>
    <xf numFmtId="0" fontId="4" fillId="7" borderId="12" xfId="0" applyFont="1" applyFill="1" applyBorder="1" applyAlignment="1" applyProtection="1">
      <alignment horizontal="right" vertical="center"/>
    </xf>
    <xf numFmtId="0" fontId="4" fillId="7" borderId="12" xfId="0" applyFont="1" applyFill="1" applyBorder="1" applyAlignment="1" applyProtection="1">
      <alignment horizontal="center" vertical="center"/>
    </xf>
    <xf numFmtId="0" fontId="0" fillId="7" borderId="12" xfId="0" applyFont="1" applyFill="1" applyBorder="1" applyAlignment="1" applyProtection="1">
      <alignment vertical="center"/>
      <protection locked="0"/>
    </xf>
    <xf numFmtId="4" fontId="4" fillId="7" borderId="12" xfId="0" applyNumberFormat="1" applyFont="1" applyFill="1" applyBorder="1" applyAlignment="1" applyProtection="1">
      <alignment vertical="center"/>
    </xf>
    <xf numFmtId="0" fontId="0" fillId="7" borderId="13" xfId="0" applyFont="1" applyFill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6" xfId="0" applyFont="1" applyBorder="1" applyAlignment="1">
      <alignment vertical="center"/>
    </xf>
    <xf numFmtId="0" fontId="5" fillId="7" borderId="0" xfId="0" applyFont="1" applyFill="1" applyBorder="1" applyAlignment="1" applyProtection="1">
      <alignment horizontal="left" vertical="center"/>
    </xf>
    <xf numFmtId="0" fontId="0" fillId="7" borderId="0" xfId="0" applyFont="1" applyFill="1" applyBorder="1" applyAlignment="1" applyProtection="1">
      <alignment vertical="center"/>
      <protection locked="0"/>
    </xf>
    <xf numFmtId="0" fontId="5" fillId="7" borderId="0" xfId="0" applyFont="1" applyFill="1" applyBorder="1" applyAlignment="1" applyProtection="1">
      <alignment horizontal="right" vertical="center"/>
    </xf>
    <xf numFmtId="0" fontId="0" fillId="7" borderId="8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  <protection locked="0"/>
    </xf>
    <xf numFmtId="4" fontId="10" fillId="0" borderId="17" xfId="0" applyNumberFormat="1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0" xfId="0" applyFont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11" fillId="5" borderId="1" xfId="0" applyNumberFormat="1" applyFont="1" applyFill="1" applyBorder="1" applyAlignment="1">
      <alignment horizontal="center" vertical="center"/>
    </xf>
    <xf numFmtId="4" fontId="10" fillId="6" borderId="3" xfId="0" applyNumberFormat="1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12" fillId="0" borderId="7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7" xfId="0" applyFont="1" applyBorder="1" applyAlignment="1" applyProtection="1">
      <alignment horizontal="left" vertical="center"/>
    </xf>
    <xf numFmtId="0" fontId="12" fillId="0" borderId="17" xfId="0" applyFont="1" applyBorder="1" applyAlignment="1" applyProtection="1">
      <alignment vertical="center"/>
    </xf>
    <xf numFmtId="0" fontId="12" fillId="0" borderId="17" xfId="0" applyFont="1" applyBorder="1" applyAlignment="1" applyProtection="1">
      <alignment vertical="center"/>
      <protection locked="0"/>
    </xf>
    <xf numFmtId="4" fontId="12" fillId="0" borderId="17" xfId="0" applyNumberFormat="1" applyFont="1" applyBorder="1" applyAlignment="1" applyProtection="1">
      <alignment vertical="center"/>
    </xf>
    <xf numFmtId="0" fontId="12" fillId="0" borderId="8" xfId="0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4" fontId="12" fillId="0" borderId="1" xfId="0" applyNumberFormat="1" applyFont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4" fontId="12" fillId="6" borderId="3" xfId="0" applyNumberFormat="1" applyFont="1" applyFill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7" xfId="0" applyFont="1" applyBorder="1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/>
    <xf numFmtId="0" fontId="0" fillId="0" borderId="7" xfId="0" applyBorder="1"/>
    <xf numFmtId="4" fontId="0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164" fontId="5" fillId="0" borderId="0" xfId="0" applyNumberFormat="1" applyFont="1" applyAlignment="1" applyProtection="1">
      <alignment horizontal="left" vertical="center"/>
    </xf>
    <xf numFmtId="4" fontId="14" fillId="0" borderId="0" xfId="0" applyNumberFormat="1" applyFont="1" applyAlignment="1">
      <alignment horizontal="center"/>
    </xf>
    <xf numFmtId="0" fontId="0" fillId="0" borderId="7" xfId="0" applyFont="1" applyBorder="1" applyAlignment="1" applyProtection="1">
      <alignment horizontal="center" vertical="center" wrapText="1"/>
    </xf>
    <xf numFmtId="0" fontId="5" fillId="7" borderId="18" xfId="0" applyFont="1" applyFill="1" applyBorder="1" applyAlignment="1" applyProtection="1">
      <alignment horizontal="center" vertical="center" wrapText="1"/>
    </xf>
    <xf numFmtId="0" fontId="5" fillId="7" borderId="19" xfId="0" applyFont="1" applyFill="1" applyBorder="1" applyAlignment="1" applyProtection="1">
      <alignment horizontal="center" vertical="center" wrapText="1"/>
    </xf>
    <xf numFmtId="0" fontId="5" fillId="7" borderId="19" xfId="0" applyFont="1" applyFill="1" applyBorder="1" applyAlignment="1" applyProtection="1">
      <alignment horizontal="center" vertical="center" wrapText="1"/>
      <protection locked="0"/>
    </xf>
    <xf numFmtId="0" fontId="5" fillId="7" borderId="20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4" fontId="0" fillId="8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4" fontId="7" fillId="0" borderId="0" xfId="0" applyNumberFormat="1" applyFont="1" applyAlignment="1" applyProtection="1"/>
    <xf numFmtId="0" fontId="0" fillId="0" borderId="21" xfId="0" applyFont="1" applyBorder="1" applyAlignment="1" applyProtection="1">
      <alignment vertical="center"/>
    </xf>
    <xf numFmtId="166" fontId="15" fillId="0" borderId="9" xfId="0" applyNumberFormat="1" applyFont="1" applyBorder="1" applyAlignment="1" applyProtection="1"/>
    <xf numFmtId="166" fontId="15" fillId="0" borderId="22" xfId="0" applyNumberFormat="1" applyFont="1" applyBorder="1" applyAlignment="1" applyProtection="1"/>
    <xf numFmtId="4" fontId="16" fillId="0" borderId="0" xfId="0" applyNumberFormat="1" applyFont="1" applyAlignment="1">
      <alignment vertical="center"/>
    </xf>
    <xf numFmtId="0" fontId="14" fillId="0" borderId="7" xfId="0" applyFont="1" applyBorder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4" fillId="0" borderId="0" xfId="0" applyFont="1" applyAlignment="1" applyProtection="1">
      <protection locked="0"/>
    </xf>
    <xf numFmtId="4" fontId="10" fillId="0" borderId="0" xfId="0" applyNumberFormat="1" applyFont="1" applyAlignment="1" applyProtection="1"/>
    <xf numFmtId="0" fontId="14" fillId="0" borderId="7" xfId="0" applyFont="1" applyBorder="1" applyAlignment="1"/>
    <xf numFmtId="0" fontId="14" fillId="0" borderId="23" xfId="0" applyFont="1" applyBorder="1" applyAlignment="1" applyProtection="1"/>
    <xf numFmtId="0" fontId="14" fillId="0" borderId="0" xfId="0" applyFont="1" applyBorder="1" applyAlignment="1" applyProtection="1"/>
    <xf numFmtId="166" fontId="14" fillId="0" borderId="0" xfId="0" applyNumberFormat="1" applyFont="1" applyBorder="1" applyAlignment="1" applyProtection="1"/>
    <xf numFmtId="166" fontId="14" fillId="0" borderId="24" xfId="0" applyNumberFormat="1" applyFont="1" applyBorder="1" applyAlignment="1" applyProtection="1"/>
    <xf numFmtId="0" fontId="14" fillId="0" borderId="0" xfId="0" applyFont="1" applyAlignment="1"/>
    <xf numFmtId="4" fontId="17" fillId="0" borderId="0" xfId="0" applyNumberFormat="1" applyFont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4" fontId="14" fillId="6" borderId="3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vertical="center"/>
    </xf>
    <xf numFmtId="0" fontId="12" fillId="0" borderId="0" xfId="0" applyFont="1" applyAlignment="1" applyProtection="1">
      <alignment horizontal="left"/>
    </xf>
    <xf numFmtId="4" fontId="12" fillId="0" borderId="0" xfId="0" applyNumberFormat="1" applyFont="1" applyAlignment="1" applyProtection="1"/>
    <xf numFmtId="0" fontId="0" fillId="3" borderId="0" xfId="0" applyFont="1" applyFill="1" applyAlignment="1">
      <alignment vertical="center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4" fontId="0" fillId="2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166" fontId="8" fillId="0" borderId="0" xfId="0" applyNumberFormat="1" applyFont="1" applyBorder="1" applyAlignment="1" applyProtection="1">
      <alignment vertical="center"/>
    </xf>
    <xf numFmtId="166" fontId="8" fillId="0" borderId="24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4" fontId="18" fillId="0" borderId="1" xfId="0" applyNumberFormat="1" applyFont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4" fontId="18" fillId="6" borderId="3" xfId="0" applyNumberFormat="1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/>
    </xf>
    <xf numFmtId="4" fontId="17" fillId="6" borderId="3" xfId="0" applyNumberFormat="1" applyFont="1" applyFill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0" fillId="9" borderId="1" xfId="0" applyNumberFormat="1" applyFont="1" applyFill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vertical="center"/>
    </xf>
    <xf numFmtId="166" fontId="8" fillId="0" borderId="17" xfId="0" applyNumberFormat="1" applyFont="1" applyBorder="1" applyAlignment="1" applyProtection="1">
      <alignment vertical="center"/>
    </xf>
    <xf numFmtId="166" fontId="8" fillId="0" borderId="26" xfId="0" applyNumberFormat="1" applyFont="1" applyBorder="1" applyAlignment="1" applyProtection="1">
      <alignment vertical="center"/>
    </xf>
    <xf numFmtId="4" fontId="14" fillId="0" borderId="1" xfId="0" applyNumberFormat="1" applyFont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4" fontId="0" fillId="10" borderId="2" xfId="0" applyNumberFormat="1" applyFill="1" applyBorder="1" applyAlignment="1">
      <alignment horizontal="center" vertical="center"/>
    </xf>
    <xf numFmtId="4" fontId="0" fillId="5" borderId="3" xfId="0" applyNumberFormat="1" applyFont="1" applyFill="1" applyBorder="1" applyAlignment="1">
      <alignment horizontal="center" vertical="center"/>
    </xf>
    <xf numFmtId="4" fontId="0" fillId="10" borderId="2" xfId="0" applyNumberFormat="1" applyFont="1" applyFill="1" applyBorder="1" applyAlignment="1">
      <alignment horizontal="center" vertical="center"/>
    </xf>
    <xf numFmtId="4" fontId="0" fillId="5" borderId="3" xfId="0" applyNumberFormat="1" applyFont="1" applyFill="1" applyBorder="1" applyAlignment="1">
      <alignment horizontal="center" vertical="center" wrapText="1"/>
    </xf>
    <xf numFmtId="4" fontId="0" fillId="10" borderId="2" xfId="0" applyNumberFormat="1" applyFont="1" applyFill="1" applyBorder="1" applyAlignment="1">
      <alignment horizontal="center" vertical="center" wrapText="1"/>
    </xf>
    <xf numFmtId="4" fontId="10" fillId="5" borderId="3" xfId="0" applyNumberFormat="1" applyFont="1" applyFill="1" applyBorder="1" applyAlignment="1">
      <alignment horizontal="center" vertical="center"/>
    </xf>
    <xf numFmtId="4" fontId="10" fillId="10" borderId="2" xfId="0" applyNumberFormat="1" applyFont="1" applyFill="1" applyBorder="1" applyAlignment="1">
      <alignment horizontal="center" vertical="center"/>
    </xf>
    <xf numFmtId="4" fontId="12" fillId="5" borderId="3" xfId="0" applyNumberFormat="1" applyFont="1" applyFill="1" applyBorder="1" applyAlignment="1">
      <alignment horizontal="center" vertical="center"/>
    </xf>
    <xf numFmtId="4" fontId="12" fillId="10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4" fontId="14" fillId="5" borderId="3" xfId="0" applyNumberFormat="1" applyFont="1" applyFill="1" applyBorder="1" applyAlignment="1">
      <alignment horizontal="center" vertical="center"/>
    </xf>
    <xf numFmtId="4" fontId="14" fillId="10" borderId="2" xfId="0" applyNumberFormat="1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center" vertical="center"/>
    </xf>
    <xf numFmtId="4" fontId="18" fillId="10" borderId="2" xfId="0" applyNumberFormat="1" applyFont="1" applyFill="1" applyBorder="1" applyAlignment="1">
      <alignment horizontal="center" vertical="center"/>
    </xf>
    <xf numFmtId="4" fontId="17" fillId="5" borderId="3" xfId="0" applyNumberFormat="1" applyFont="1" applyFill="1" applyBorder="1" applyAlignment="1">
      <alignment horizontal="center" vertical="center"/>
    </xf>
    <xf numFmtId="4" fontId="17" fillId="10" borderId="2" xfId="0" applyNumberFormat="1" applyFont="1" applyFill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27" xfId="0" applyNumberFormat="1" applyBorder="1"/>
    <xf numFmtId="4" fontId="0" fillId="0" borderId="3" xfId="0" applyNumberFormat="1" applyFont="1" applyBorder="1" applyAlignment="1">
      <alignment horizontal="center" vertical="center"/>
    </xf>
    <xf numFmtId="4" fontId="0" fillId="0" borderId="27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27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horizontal="center" vertical="center"/>
    </xf>
    <xf numFmtId="4" fontId="10" fillId="0" borderId="27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horizontal="center" vertical="center"/>
    </xf>
    <xf numFmtId="4" fontId="12" fillId="0" borderId="27" xfId="0" applyNumberFormat="1" applyFont="1" applyBorder="1" applyAlignment="1">
      <alignment vertical="center"/>
    </xf>
    <xf numFmtId="4" fontId="0" fillId="5" borderId="2" xfId="0" applyNumberFormat="1" applyFont="1" applyFill="1" applyBorder="1" applyAlignment="1">
      <alignment horizontal="center" vertical="center"/>
    </xf>
    <xf numFmtId="4" fontId="0" fillId="10" borderId="27" xfId="0" applyNumberFormat="1" applyFont="1" applyFill="1" applyBorder="1" applyAlignment="1">
      <alignment horizontal="center" vertical="center" wrapText="1"/>
    </xf>
    <xf numFmtId="4" fontId="0" fillId="10" borderId="27" xfId="0" applyNumberFormat="1" applyFont="1" applyFill="1" applyBorder="1" applyAlignment="1">
      <alignment vertical="center"/>
    </xf>
    <xf numFmtId="4" fontId="14" fillId="10" borderId="27" xfId="0" applyNumberFormat="1" applyFont="1" applyFill="1" applyBorder="1" applyAlignment="1"/>
    <xf numFmtId="4" fontId="14" fillId="0" borderId="3" xfId="0" applyNumberFormat="1" applyFont="1" applyBorder="1" applyAlignment="1">
      <alignment horizontal="center" vertical="center"/>
    </xf>
    <xf numFmtId="4" fontId="14" fillId="5" borderId="2" xfId="0" applyNumberFormat="1" applyFont="1" applyFill="1" applyBorder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/>
    </xf>
    <xf numFmtId="4" fontId="18" fillId="5" borderId="2" xfId="0" applyNumberFormat="1" applyFont="1" applyFill="1" applyBorder="1" applyAlignment="1">
      <alignment horizontal="center" vertical="center"/>
    </xf>
    <xf numFmtId="4" fontId="17" fillId="9" borderId="3" xfId="0" applyNumberFormat="1" applyFont="1" applyFill="1" applyBorder="1" applyAlignment="1">
      <alignment horizontal="center" vertical="center"/>
    </xf>
    <xf numFmtId="4" fontId="17" fillId="5" borderId="2" xfId="0" applyNumberFormat="1" applyFont="1" applyFill="1" applyBorder="1" applyAlignment="1">
      <alignment horizontal="center" vertical="center"/>
    </xf>
    <xf numFmtId="4" fontId="0" fillId="9" borderId="3" xfId="0" applyNumberFormat="1" applyFont="1" applyFill="1" applyBorder="1" applyAlignment="1">
      <alignment horizontal="center" vertical="center"/>
    </xf>
    <xf numFmtId="4" fontId="0" fillId="10" borderId="27" xfId="0" applyNumberFormat="1" applyFill="1" applyBorder="1"/>
    <xf numFmtId="0" fontId="19" fillId="0" borderId="0" xfId="0" applyFont="1" applyAlignment="1">
      <alignment vertical="center"/>
    </xf>
    <xf numFmtId="4" fontId="17" fillId="0" borderId="3" xfId="0" applyNumberFormat="1" applyFont="1" applyBorder="1" applyAlignment="1">
      <alignment horizontal="center" vertical="center"/>
    </xf>
    <xf numFmtId="0" fontId="0" fillId="0" borderId="25" xfId="0" applyFont="1" applyFill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left"/>
    </xf>
    <xf numFmtId="0" fontId="0" fillId="0" borderId="15" xfId="0" applyFont="1" applyFill="1" applyBorder="1" applyAlignment="1" applyProtection="1">
      <alignment vertical="center"/>
    </xf>
    <xf numFmtId="0" fontId="0" fillId="0" borderId="0" xfId="0" applyFill="1"/>
    <xf numFmtId="0" fontId="21" fillId="0" borderId="0" xfId="1" applyFont="1"/>
    <xf numFmtId="0" fontId="22" fillId="0" borderId="0" xfId="1" applyFont="1"/>
    <xf numFmtId="0" fontId="22" fillId="12" borderId="0" xfId="1" applyFont="1" applyFill="1"/>
    <xf numFmtId="0" fontId="22" fillId="0" borderId="0" xfId="1" applyFont="1" applyFill="1" applyBorder="1" applyAlignment="1">
      <alignment horizontal="left"/>
    </xf>
    <xf numFmtId="3" fontId="29" fillId="0" borderId="0" xfId="1" applyNumberFormat="1" applyFont="1" applyFill="1" applyBorder="1" applyAlignment="1">
      <alignment horizontal="center"/>
    </xf>
    <xf numFmtId="0" fontId="21" fillId="0" borderId="0" xfId="1" applyFont="1" applyFill="1"/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vertical="center"/>
    </xf>
    <xf numFmtId="49" fontId="32" fillId="0" borderId="0" xfId="0" applyNumberFormat="1" applyFont="1" applyAlignment="1" applyProtection="1">
      <alignment horizontal="left" vertical="center"/>
    </xf>
    <xf numFmtId="0" fontId="13" fillId="0" borderId="0" xfId="0" applyFont="1" applyBorder="1"/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21" fillId="0" borderId="0" xfId="1" applyFont="1" applyFill="1" applyBorder="1" applyAlignment="1"/>
    <xf numFmtId="0" fontId="22" fillId="11" borderId="32" xfId="1" applyFont="1" applyFill="1" applyBorder="1"/>
    <xf numFmtId="0" fontId="22" fillId="11" borderId="33" xfId="1" applyFont="1" applyFill="1" applyBorder="1"/>
    <xf numFmtId="0" fontId="22" fillId="11" borderId="34" xfId="1" applyFont="1" applyFill="1" applyBorder="1"/>
    <xf numFmtId="0" fontId="21" fillId="11" borderId="28" xfId="1" applyFont="1" applyFill="1" applyBorder="1"/>
    <xf numFmtId="0" fontId="21" fillId="11" borderId="28" xfId="1" applyFont="1" applyFill="1" applyBorder="1" applyAlignment="1"/>
    <xf numFmtId="0" fontId="23" fillId="11" borderId="32" xfId="1" applyFont="1" applyFill="1" applyBorder="1" applyAlignment="1">
      <alignment horizontal="left"/>
    </xf>
    <xf numFmtId="0" fontId="23" fillId="11" borderId="33" xfId="1" applyFont="1" applyFill="1" applyBorder="1" applyAlignment="1">
      <alignment horizontal="left"/>
    </xf>
    <xf numFmtId="0" fontId="23" fillId="11" borderId="34" xfId="1" applyFont="1" applyFill="1" applyBorder="1" applyAlignment="1">
      <alignment horizontal="left"/>
    </xf>
    <xf numFmtId="0" fontId="22" fillId="11" borderId="32" xfId="1" applyFont="1" applyFill="1" applyBorder="1" applyAlignment="1">
      <alignment horizontal="center"/>
    </xf>
    <xf numFmtId="0" fontId="21" fillId="11" borderId="33" xfId="1" applyFont="1" applyFill="1" applyBorder="1" applyAlignment="1">
      <alignment horizontal="center"/>
    </xf>
    <xf numFmtId="0" fontId="21" fillId="11" borderId="34" xfId="1" applyFont="1" applyFill="1" applyBorder="1" applyAlignment="1">
      <alignment horizontal="center"/>
    </xf>
    <xf numFmtId="0" fontId="22" fillId="11" borderId="33" xfId="1" applyFont="1" applyFill="1" applyBorder="1" applyAlignment="1">
      <alignment horizontal="center"/>
    </xf>
    <xf numFmtId="0" fontId="22" fillId="11" borderId="34" xfId="1" applyFont="1" applyFill="1" applyBorder="1" applyAlignment="1">
      <alignment horizontal="center"/>
    </xf>
    <xf numFmtId="0" fontId="22" fillId="11" borderId="51" xfId="1" applyFont="1" applyFill="1" applyBorder="1" applyAlignment="1"/>
    <xf numFmtId="0" fontId="21" fillId="11" borderId="52" xfId="1" applyFont="1" applyFill="1" applyBorder="1" applyAlignment="1"/>
    <xf numFmtId="4" fontId="23" fillId="11" borderId="52" xfId="1" applyNumberFormat="1" applyFont="1" applyFill="1" applyBorder="1" applyAlignment="1">
      <alignment horizontal="center"/>
    </xf>
    <xf numFmtId="4" fontId="23" fillId="11" borderId="53" xfId="1" applyNumberFormat="1" applyFont="1" applyFill="1" applyBorder="1" applyAlignment="1">
      <alignment horizontal="center"/>
    </xf>
    <xf numFmtId="0" fontId="22" fillId="11" borderId="35" xfId="1" applyFont="1" applyFill="1" applyBorder="1" applyAlignment="1">
      <alignment horizontal="left"/>
    </xf>
    <xf numFmtId="0" fontId="22" fillId="11" borderId="36" xfId="1" applyFont="1" applyFill="1" applyBorder="1" applyAlignment="1">
      <alignment horizontal="left"/>
    </xf>
    <xf numFmtId="0" fontId="22" fillId="11" borderId="54" xfId="1" applyFont="1" applyFill="1" applyBorder="1" applyAlignment="1">
      <alignment horizontal="left"/>
    </xf>
    <xf numFmtId="4" fontId="29" fillId="11" borderId="55" xfId="1" applyNumberFormat="1" applyFont="1" applyFill="1" applyBorder="1" applyAlignment="1">
      <alignment horizontal="center"/>
    </xf>
    <xf numFmtId="4" fontId="29" fillId="11" borderId="56" xfId="1" applyNumberFormat="1" applyFont="1" applyFill="1" applyBorder="1" applyAlignment="1">
      <alignment horizontal="center"/>
    </xf>
    <xf numFmtId="0" fontId="30" fillId="11" borderId="35" xfId="1" applyFont="1" applyFill="1" applyBorder="1" applyAlignment="1">
      <alignment horizontal="justify" vertical="top" wrapText="1"/>
    </xf>
    <xf numFmtId="0" fontId="31" fillId="11" borderId="36" xfId="1" applyFont="1" applyFill="1" applyBorder="1" applyAlignment="1">
      <alignment horizontal="justify" vertical="top"/>
    </xf>
    <xf numFmtId="0" fontId="31" fillId="11" borderId="37" xfId="1" applyFont="1" applyFill="1" applyBorder="1" applyAlignment="1">
      <alignment horizontal="justify" vertical="top"/>
    </xf>
    <xf numFmtId="0" fontId="22" fillId="11" borderId="38" xfId="1" applyFont="1" applyFill="1" applyBorder="1" applyAlignment="1"/>
    <xf numFmtId="0" fontId="20" fillId="11" borderId="39" xfId="1" applyFill="1" applyBorder="1" applyAlignment="1"/>
    <xf numFmtId="0" fontId="22" fillId="11" borderId="40" xfId="1" applyFont="1" applyFill="1" applyBorder="1" applyAlignment="1">
      <alignment horizontal="center"/>
    </xf>
    <xf numFmtId="0" fontId="22" fillId="11" borderId="41" xfId="1" applyFont="1" applyFill="1" applyBorder="1" applyAlignment="1">
      <alignment horizontal="center"/>
    </xf>
    <xf numFmtId="0" fontId="22" fillId="11" borderId="42" xfId="1" applyFont="1" applyFill="1" applyBorder="1" applyAlignment="1">
      <alignment horizontal="center"/>
    </xf>
    <xf numFmtId="0" fontId="22" fillId="11" borderId="43" xfId="1" applyFont="1" applyFill="1" applyBorder="1" applyAlignment="1"/>
    <xf numFmtId="0" fontId="20" fillId="11" borderId="44" xfId="1" applyFill="1" applyBorder="1" applyAlignment="1"/>
    <xf numFmtId="0" fontId="22" fillId="11" borderId="45" xfId="1" applyFont="1" applyFill="1" applyBorder="1" applyAlignment="1">
      <alignment horizontal="center"/>
    </xf>
    <xf numFmtId="0" fontId="22" fillId="11" borderId="46" xfId="1" applyFont="1" applyFill="1" applyBorder="1" applyAlignment="1">
      <alignment horizontal="center"/>
    </xf>
    <xf numFmtId="0" fontId="22" fillId="11" borderId="47" xfId="1" applyFont="1" applyFill="1" applyBorder="1" applyAlignment="1">
      <alignment horizontal="center"/>
    </xf>
    <xf numFmtId="0" fontId="27" fillId="11" borderId="38" xfId="1" applyFont="1" applyFill="1" applyBorder="1" applyAlignment="1">
      <alignment horizontal="center"/>
    </xf>
    <xf numFmtId="0" fontId="28" fillId="11" borderId="39" xfId="1" applyFont="1" applyFill="1" applyBorder="1" applyAlignment="1">
      <alignment horizontal="center"/>
    </xf>
    <xf numFmtId="0" fontId="28" fillId="11" borderId="48" xfId="1" applyFont="1" applyFill="1" applyBorder="1" applyAlignment="1">
      <alignment horizontal="center"/>
    </xf>
    <xf numFmtId="0" fontId="22" fillId="11" borderId="49" xfId="1" applyFont="1" applyFill="1" applyBorder="1" applyAlignment="1"/>
    <xf numFmtId="4" fontId="23" fillId="11" borderId="28" xfId="1" applyNumberFormat="1" applyFont="1" applyFill="1" applyBorder="1" applyAlignment="1">
      <alignment horizontal="center"/>
    </xf>
    <xf numFmtId="4" fontId="23" fillId="11" borderId="50" xfId="1" applyNumberFormat="1" applyFont="1" applyFill="1" applyBorder="1" applyAlignment="1">
      <alignment horizontal="center"/>
    </xf>
    <xf numFmtId="0" fontId="23" fillId="11" borderId="28" xfId="1" applyFont="1" applyFill="1" applyBorder="1" applyAlignment="1">
      <alignment horizontal="center" vertical="center" wrapText="1"/>
    </xf>
    <xf numFmtId="0" fontId="24" fillId="11" borderId="28" xfId="1" applyFont="1" applyFill="1" applyBorder="1" applyAlignment="1">
      <alignment horizontal="center" vertical="center" wrapText="1"/>
    </xf>
    <xf numFmtId="0" fontId="23" fillId="11" borderId="29" xfId="1" applyFont="1" applyFill="1" applyBorder="1" applyAlignment="1">
      <alignment horizontal="center"/>
    </xf>
    <xf numFmtId="0" fontId="23" fillId="11" borderId="30" xfId="1" applyFont="1" applyFill="1" applyBorder="1" applyAlignment="1">
      <alignment horizontal="center"/>
    </xf>
    <xf numFmtId="14" fontId="23" fillId="11" borderId="29" xfId="1" applyNumberFormat="1" applyFont="1" applyFill="1" applyBorder="1" applyAlignment="1">
      <alignment horizontal="center"/>
    </xf>
    <xf numFmtId="0" fontId="23" fillId="11" borderId="31" xfId="1" applyFont="1" applyFill="1" applyBorder="1" applyAlignment="1">
      <alignment horizontal="center"/>
    </xf>
    <xf numFmtId="0" fontId="25" fillId="11" borderId="32" xfId="1" applyFont="1" applyFill="1" applyBorder="1" applyAlignment="1">
      <alignment horizontal="center"/>
    </xf>
    <xf numFmtId="0" fontId="26" fillId="11" borderId="33" xfId="1" applyFont="1" applyFill="1" applyBorder="1" applyAlignment="1">
      <alignment horizontal="center"/>
    </xf>
    <xf numFmtId="0" fontId="26" fillId="11" borderId="34" xfId="1" applyFont="1" applyFill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28" fillId="0" borderId="0" xfId="1" applyFont="1" applyBorder="1" applyAlignment="1">
      <alignment horizontal="center"/>
    </xf>
    <xf numFmtId="0" fontId="23" fillId="11" borderId="35" xfId="1" applyFont="1" applyFill="1" applyBorder="1" applyAlignment="1">
      <alignment horizontal="justify" vertical="top" wrapText="1"/>
    </xf>
    <xf numFmtId="0" fontId="20" fillId="11" borderId="36" xfId="1" applyFill="1" applyBorder="1" applyAlignment="1">
      <alignment horizontal="justify" vertical="top"/>
    </xf>
    <xf numFmtId="0" fontId="20" fillId="11" borderId="37" xfId="1" applyFill="1" applyBorder="1" applyAlignment="1">
      <alignment horizontal="justify" vertical="top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0" fillId="0" borderId="0" xfId="0"/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180975</xdr:colOff>
      <xdr:row>0</xdr:row>
      <xdr:rowOff>272143</xdr:rowOff>
    </xdr:to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180975</xdr:colOff>
      <xdr:row>0</xdr:row>
      <xdr:rowOff>272143</xdr:rowOff>
    </xdr:to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180975</xdr:colOff>
      <xdr:row>0</xdr:row>
      <xdr:rowOff>272143</xdr:rowOff>
    </xdr:to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ojacek\Documents\_Kvasiny\01%20ROZPO&#268;ET\Revitalizace%20Z&#352;%20a%20M&#352;%20Kvasiny%20-%20INTERN&#205;%20ODBYTOV&#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1.1. - Architektonicko - ..."/>
      <sheetName val="1.4.1 - Zdravotně - techn..."/>
      <sheetName val="1.4.2 - Ústřední vytápění"/>
      <sheetName val="1.4.3 - Elektroinstalace"/>
      <sheetName val="1.4.4 - Vzduchotechnická ..."/>
      <sheetName val="1.1. - Architektonicko - ..._01"/>
      <sheetName val="1.4.1 - Zdravotně - techn..._01"/>
      <sheetName val="1.4.2 - Ústřední vytápění_01"/>
      <sheetName val="1.4.3 - Elektroinstalace_01"/>
      <sheetName val="1.4.4 - Vzduchotechnická ..._01"/>
      <sheetName val="1.1. - Architektonicko - ..._02"/>
      <sheetName val="1.4.1 - Zdravotně - techn..._02"/>
      <sheetName val="1.4.2 - Ústřední vytápění_02"/>
      <sheetName val="1.4.3 - Elektroinstalace_02"/>
      <sheetName val="1.4.4 - Vzduchotechnická ..._02"/>
      <sheetName val="D.2 - Technologie stravov..."/>
      <sheetName val="SO 04 a - Venkovní zpevně..."/>
      <sheetName val="SO 04 b - Venkovní zpevně..."/>
      <sheetName val="SO 05a - Víceúčelové hřiště"/>
      <sheetName val="SO 05b - Rozvody užitkové..."/>
      <sheetName val="SO 05c - Elektroinstalace"/>
      <sheetName val="SO 06 - Oplocení"/>
      <sheetName val="SO 07a - Hrubé terénní úp..."/>
      <sheetName val="SO 07.1 - Rozpočet rostli..."/>
      <sheetName val="SO 07.2 - Rozpočet ostatn..."/>
      <sheetName val="SO 07.3 - Rozpočet zahrad..."/>
      <sheetName val="SO 07.4 - Herní prvky"/>
      <sheetName val="SO 08 - Drobná architektu..."/>
      <sheetName val="SO 09 - Vodovodní přípojk..."/>
      <sheetName val="SO 10 - Kanalizační přípo..."/>
      <sheetName val="SO 11 - Přípojka plynovodu"/>
      <sheetName val="SO 12 - Přípojka elektro"/>
      <sheetName val="SO 13 - Přeložka slaboproud"/>
      <sheetName val="I.01 - Interiér SO 01"/>
      <sheetName val="I.02 - Interiér SO 02"/>
      <sheetName val="I.03 - Interiér SO 03"/>
      <sheetName val="VRN - Vedlejší rozpočtové..."/>
      <sheetName val="Pokyny pro vyplnění"/>
    </sheetNames>
    <sheetDataSet>
      <sheetData sheetId="0">
        <row r="6">
          <cell r="K6" t="str">
            <v>Revitalizace ZŠ a MŠ Kvasiny</v>
          </cell>
        </row>
        <row r="8">
          <cell r="AN8" t="str">
            <v>22. 11. 2018</v>
          </cell>
        </row>
        <row r="13">
          <cell r="AN13" t="str">
            <v>Vyplň údaj</v>
          </cell>
        </row>
        <row r="14">
          <cell r="E14" t="str">
            <v>Vyplň údaj</v>
          </cell>
          <cell r="AN14" t="str">
            <v>Vyplň údaj</v>
          </cell>
        </row>
        <row r="16">
          <cell r="AN16" t="str">
            <v>24286923</v>
          </cell>
        </row>
        <row r="17">
          <cell r="E17" t="str">
            <v>ŘEZANINA &amp; BARTOŇ, s.r.o.</v>
          </cell>
          <cell r="AN17" t="str">
            <v>CZ24286923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A8" sqref="A8"/>
    </sheetView>
  </sheetViews>
  <sheetFormatPr defaultRowHeight="12.75" x14ac:dyDescent="0.2"/>
  <cols>
    <col min="1" max="1" width="13.5" style="238" customWidth="1"/>
    <col min="2" max="2" width="9.33203125" style="238"/>
    <col min="3" max="3" width="18.6640625" style="238" customWidth="1"/>
    <col min="4" max="6" width="9.33203125" style="238"/>
    <col min="7" max="7" width="13" style="238" customWidth="1"/>
    <col min="8" max="9" width="9.33203125" style="238"/>
    <col min="10" max="10" width="13.1640625" style="238" customWidth="1"/>
    <col min="11" max="11" width="7.6640625" style="238" customWidth="1"/>
    <col min="12" max="16384" width="9.33203125" style="238"/>
  </cols>
  <sheetData>
    <row r="1" spans="1:10" ht="5.25" customHeight="1" x14ac:dyDescent="0.2"/>
    <row r="2" spans="1:10" ht="36.75" customHeight="1" x14ac:dyDescent="0.2">
      <c r="A2" s="239" t="s">
        <v>352</v>
      </c>
      <c r="B2" s="296" t="s">
        <v>353</v>
      </c>
      <c r="C2" s="297"/>
      <c r="D2" s="297"/>
      <c r="E2" s="297"/>
      <c r="F2" s="297"/>
      <c r="G2" s="297"/>
      <c r="H2" s="297"/>
      <c r="I2" s="297"/>
      <c r="J2" s="297"/>
    </row>
    <row r="3" spans="1:10" x14ac:dyDescent="0.2">
      <c r="A3" s="239"/>
    </row>
    <row r="4" spans="1:10" ht="20.25" customHeight="1" x14ac:dyDescent="0.25">
      <c r="A4" s="239" t="s">
        <v>354</v>
      </c>
      <c r="C4" s="298">
        <v>36</v>
      </c>
      <c r="D4" s="299"/>
      <c r="E4" s="240"/>
      <c r="F4" s="240" t="s">
        <v>355</v>
      </c>
      <c r="G4" s="300">
        <v>44252</v>
      </c>
      <c r="H4" s="301"/>
      <c r="I4" s="301"/>
      <c r="J4" s="299"/>
    </row>
    <row r="5" spans="1:10" ht="16.5" customHeight="1" x14ac:dyDescent="0.2">
      <c r="A5" s="302" t="s">
        <v>356</v>
      </c>
      <c r="B5" s="303"/>
      <c r="C5" s="303"/>
      <c r="D5" s="303"/>
      <c r="E5" s="303"/>
      <c r="F5" s="303"/>
      <c r="G5" s="303"/>
      <c r="H5" s="303"/>
      <c r="I5" s="303"/>
      <c r="J5" s="304"/>
    </row>
    <row r="6" spans="1:10" ht="38.25" customHeight="1" thickBot="1" x14ac:dyDescent="0.3">
      <c r="A6" s="305" t="s">
        <v>357</v>
      </c>
      <c r="B6" s="306"/>
      <c r="C6" s="306"/>
      <c r="D6" s="306"/>
      <c r="E6" s="306"/>
      <c r="F6" s="306"/>
      <c r="G6" s="306"/>
      <c r="H6" s="306"/>
      <c r="I6" s="306"/>
      <c r="J6" s="306"/>
    </row>
    <row r="7" spans="1:10" ht="47.45" customHeight="1" thickBot="1" x14ac:dyDescent="0.25">
      <c r="A7" s="307" t="s">
        <v>388</v>
      </c>
      <c r="B7" s="308"/>
      <c r="C7" s="308"/>
      <c r="D7" s="308"/>
      <c r="E7" s="308"/>
      <c r="F7" s="308"/>
      <c r="G7" s="308"/>
      <c r="H7" s="308"/>
      <c r="I7" s="308"/>
      <c r="J7" s="309"/>
    </row>
    <row r="8" spans="1:10" ht="21.6" customHeight="1" thickBot="1" x14ac:dyDescent="0.25"/>
    <row r="9" spans="1:10" ht="24" customHeight="1" x14ac:dyDescent="0.2">
      <c r="A9" s="280" t="s">
        <v>358</v>
      </c>
      <c r="B9" s="281"/>
      <c r="C9" s="281"/>
      <c r="D9" s="281"/>
      <c r="E9" s="281"/>
      <c r="F9" s="281"/>
      <c r="G9" s="282" t="s">
        <v>359</v>
      </c>
      <c r="H9" s="283"/>
      <c r="I9" s="283"/>
      <c r="J9" s="284"/>
    </row>
    <row r="10" spans="1:10" ht="26.25" customHeight="1" thickBot="1" x14ac:dyDescent="0.25">
      <c r="A10" s="285" t="s">
        <v>360</v>
      </c>
      <c r="B10" s="286"/>
      <c r="C10" s="286"/>
      <c r="D10" s="286"/>
      <c r="E10" s="286"/>
      <c r="F10" s="286"/>
      <c r="G10" s="287" t="s">
        <v>359</v>
      </c>
      <c r="H10" s="288"/>
      <c r="I10" s="288"/>
      <c r="J10" s="289"/>
    </row>
    <row r="11" spans="1:10" ht="28.5" customHeight="1" thickBot="1" x14ac:dyDescent="0.25">
      <c r="A11" s="239"/>
    </row>
    <row r="12" spans="1:10" ht="23.25" customHeight="1" x14ac:dyDescent="0.25">
      <c r="A12" s="290" t="s">
        <v>361</v>
      </c>
      <c r="B12" s="291"/>
      <c r="C12" s="291"/>
      <c r="D12" s="291"/>
      <c r="E12" s="291"/>
      <c r="F12" s="291"/>
      <c r="G12" s="291"/>
      <c r="H12" s="291"/>
      <c r="I12" s="291"/>
      <c r="J12" s="292"/>
    </row>
    <row r="13" spans="1:10" ht="21" customHeight="1" x14ac:dyDescent="0.25">
      <c r="A13" s="293" t="s">
        <v>362</v>
      </c>
      <c r="B13" s="259"/>
      <c r="C13" s="259"/>
      <c r="D13" s="259"/>
      <c r="E13" s="259"/>
      <c r="F13" s="294">
        <f>'I.01 - Interiér SO 01'!J38+'I.02 - Interiér SO 02'!J38+'I.03 - Interiér SO 03'!J38</f>
        <v>-867519.4</v>
      </c>
      <c r="G13" s="294"/>
      <c r="H13" s="294"/>
      <c r="I13" s="294"/>
      <c r="J13" s="295"/>
    </row>
    <row r="14" spans="1:10" ht="21" customHeight="1" thickBot="1" x14ac:dyDescent="0.3">
      <c r="A14" s="268" t="s">
        <v>363</v>
      </c>
      <c r="B14" s="269"/>
      <c r="C14" s="269"/>
      <c r="D14" s="269"/>
      <c r="E14" s="269"/>
      <c r="F14" s="270">
        <v>0</v>
      </c>
      <c r="G14" s="270"/>
      <c r="H14" s="270"/>
      <c r="I14" s="270"/>
      <c r="J14" s="271"/>
    </row>
    <row r="15" spans="1:10" ht="27" customHeight="1" thickBot="1" x14ac:dyDescent="0.35">
      <c r="A15" s="272" t="s">
        <v>364</v>
      </c>
      <c r="B15" s="273"/>
      <c r="C15" s="273"/>
      <c r="D15" s="273"/>
      <c r="E15" s="274"/>
      <c r="F15" s="275">
        <f>F13+F14</f>
        <v>-867519.4</v>
      </c>
      <c r="G15" s="275"/>
      <c r="H15" s="275"/>
      <c r="I15" s="275"/>
      <c r="J15" s="276"/>
    </row>
    <row r="16" spans="1:10" s="243" customFormat="1" ht="16.149999999999999" customHeight="1" thickBot="1" x14ac:dyDescent="0.35">
      <c r="A16" s="241"/>
      <c r="B16" s="241"/>
      <c r="C16" s="241"/>
      <c r="D16" s="241"/>
      <c r="E16" s="241"/>
      <c r="F16" s="242"/>
      <c r="G16" s="242"/>
      <c r="H16" s="242"/>
      <c r="I16" s="242"/>
      <c r="J16" s="242"/>
    </row>
    <row r="17" spans="1:10" ht="38.450000000000003" customHeight="1" thickBot="1" x14ac:dyDescent="0.25">
      <c r="A17" s="277" t="s">
        <v>365</v>
      </c>
      <c r="B17" s="278"/>
      <c r="C17" s="278"/>
      <c r="D17" s="278"/>
      <c r="E17" s="278"/>
      <c r="F17" s="278"/>
      <c r="G17" s="278"/>
      <c r="H17" s="278"/>
      <c r="I17" s="278"/>
      <c r="J17" s="279"/>
    </row>
    <row r="18" spans="1:10" ht="18" customHeight="1" x14ac:dyDescent="0.2"/>
    <row r="19" spans="1:10" ht="25.5" customHeight="1" x14ac:dyDescent="0.25">
      <c r="A19" s="260" t="s">
        <v>366</v>
      </c>
      <c r="B19" s="261"/>
      <c r="C19" s="261"/>
      <c r="D19" s="261"/>
      <c r="E19" s="261"/>
      <c r="F19" s="261"/>
      <c r="G19" s="261"/>
      <c r="H19" s="261"/>
      <c r="I19" s="261"/>
      <c r="J19" s="262"/>
    </row>
    <row r="20" spans="1:10" ht="18" customHeight="1" x14ac:dyDescent="0.2">
      <c r="A20" s="263" t="s">
        <v>367</v>
      </c>
      <c r="B20" s="264"/>
      <c r="C20" s="265"/>
      <c r="D20" s="263" t="s">
        <v>368</v>
      </c>
      <c r="E20" s="266"/>
      <c r="F20" s="266"/>
      <c r="G20" s="265"/>
      <c r="H20" s="263" t="s">
        <v>369</v>
      </c>
      <c r="I20" s="266"/>
      <c r="J20" s="267"/>
    </row>
    <row r="21" spans="1:10" ht="24.95" customHeight="1" x14ac:dyDescent="0.2">
      <c r="A21" s="255" t="s">
        <v>370</v>
      </c>
      <c r="B21" s="256"/>
      <c r="C21" s="257"/>
      <c r="D21" s="259"/>
      <c r="E21" s="259"/>
      <c r="F21" s="259"/>
      <c r="G21" s="259"/>
      <c r="H21" s="259"/>
      <c r="I21" s="259"/>
      <c r="J21" s="259"/>
    </row>
    <row r="22" spans="1:10" ht="24.95" customHeight="1" x14ac:dyDescent="0.2">
      <c r="A22" s="255" t="s">
        <v>371</v>
      </c>
      <c r="B22" s="256"/>
      <c r="C22" s="257"/>
      <c r="D22" s="259"/>
      <c r="E22" s="259"/>
      <c r="F22" s="259"/>
      <c r="G22" s="259"/>
      <c r="H22" s="259"/>
      <c r="I22" s="259"/>
      <c r="J22" s="259"/>
    </row>
    <row r="23" spans="1:10" ht="25.5" customHeight="1" x14ac:dyDescent="0.2">
      <c r="A23" s="255" t="s">
        <v>372</v>
      </c>
      <c r="B23" s="256"/>
      <c r="C23" s="257"/>
      <c r="D23" s="259"/>
      <c r="E23" s="259"/>
      <c r="F23" s="259"/>
      <c r="G23" s="259"/>
      <c r="H23" s="259"/>
      <c r="I23" s="259"/>
      <c r="J23" s="259"/>
    </row>
    <row r="24" spans="1:10" ht="24.95" customHeight="1" x14ac:dyDescent="0.2">
      <c r="A24" s="255" t="s">
        <v>373</v>
      </c>
      <c r="B24" s="256"/>
      <c r="C24" s="257"/>
      <c r="D24" s="259"/>
      <c r="E24" s="259"/>
      <c r="F24" s="259"/>
      <c r="G24" s="259"/>
      <c r="H24" s="259"/>
      <c r="I24" s="259"/>
      <c r="J24" s="259"/>
    </row>
    <row r="25" spans="1:10" ht="23.25" customHeight="1" x14ac:dyDescent="0.2"/>
    <row r="26" spans="1:10" ht="24.75" customHeight="1" x14ac:dyDescent="0.25">
      <c r="A26" s="260" t="s">
        <v>374</v>
      </c>
      <c r="B26" s="261"/>
      <c r="C26" s="261"/>
      <c r="D26" s="261"/>
      <c r="E26" s="261"/>
      <c r="F26" s="261"/>
      <c r="G26" s="261"/>
      <c r="H26" s="261"/>
      <c r="I26" s="261"/>
      <c r="J26" s="262"/>
    </row>
    <row r="27" spans="1:10" ht="19.899999999999999" customHeight="1" x14ac:dyDescent="0.2">
      <c r="A27" s="263" t="s">
        <v>367</v>
      </c>
      <c r="B27" s="264"/>
      <c r="C27" s="265"/>
      <c r="D27" s="263" t="s">
        <v>368</v>
      </c>
      <c r="E27" s="266"/>
      <c r="F27" s="266"/>
      <c r="G27" s="265"/>
      <c r="H27" s="263" t="s">
        <v>369</v>
      </c>
      <c r="I27" s="266"/>
      <c r="J27" s="267"/>
    </row>
    <row r="28" spans="1:10" ht="24.95" customHeight="1" x14ac:dyDescent="0.2">
      <c r="A28" s="255" t="s">
        <v>375</v>
      </c>
      <c r="B28" s="256"/>
      <c r="C28" s="257"/>
      <c r="D28" s="258"/>
      <c r="E28" s="258"/>
      <c r="F28" s="258"/>
      <c r="G28" s="258"/>
      <c r="H28" s="258"/>
      <c r="I28" s="258"/>
      <c r="J28" s="258"/>
    </row>
    <row r="29" spans="1:10" ht="24.95" customHeight="1" x14ac:dyDescent="0.2">
      <c r="A29" s="255" t="s">
        <v>376</v>
      </c>
      <c r="B29" s="256"/>
      <c r="C29" s="257"/>
      <c r="D29" s="258"/>
      <c r="E29" s="258"/>
      <c r="F29" s="258"/>
      <c r="G29" s="258"/>
      <c r="H29" s="258"/>
      <c r="I29" s="258"/>
      <c r="J29" s="258"/>
    </row>
    <row r="30" spans="1:10" ht="24.95" customHeight="1" x14ac:dyDescent="0.2">
      <c r="A30" s="255" t="s">
        <v>377</v>
      </c>
      <c r="B30" s="256"/>
      <c r="C30" s="257"/>
      <c r="D30" s="258"/>
      <c r="E30" s="258"/>
      <c r="F30" s="258"/>
      <c r="G30" s="258"/>
      <c r="H30" s="258"/>
      <c r="I30" s="258"/>
      <c r="J30" s="258"/>
    </row>
    <row r="31" spans="1:10" ht="24.95" customHeight="1" x14ac:dyDescent="0.2">
      <c r="A31" s="255" t="s">
        <v>378</v>
      </c>
      <c r="B31" s="256"/>
      <c r="C31" s="257"/>
      <c r="D31" s="258"/>
      <c r="E31" s="258"/>
      <c r="F31" s="258"/>
      <c r="G31" s="258"/>
      <c r="H31" s="258"/>
      <c r="I31" s="258"/>
      <c r="J31" s="258"/>
    </row>
    <row r="32" spans="1:10" ht="13.9" customHeight="1" x14ac:dyDescent="0.2"/>
    <row r="33" spans="1:10" ht="16.899999999999999" customHeight="1" x14ac:dyDescent="0.2">
      <c r="A33" s="239" t="s">
        <v>379</v>
      </c>
      <c r="B33" s="254" t="s">
        <v>9</v>
      </c>
      <c r="C33" s="254"/>
      <c r="D33" s="254"/>
      <c r="E33" s="254"/>
      <c r="F33" s="254"/>
      <c r="G33" s="254"/>
      <c r="H33" s="254"/>
      <c r="I33" s="254"/>
      <c r="J33" s="254"/>
    </row>
    <row r="34" spans="1:10" ht="12.6" customHeight="1" x14ac:dyDescent="0.2">
      <c r="B34" s="254" t="s">
        <v>176</v>
      </c>
      <c r="C34" s="254"/>
      <c r="D34" s="254"/>
      <c r="E34" s="254"/>
      <c r="F34" s="254"/>
      <c r="G34" s="254"/>
      <c r="H34" s="254"/>
      <c r="I34" s="254"/>
      <c r="J34" s="254"/>
    </row>
    <row r="35" spans="1:10" x14ac:dyDescent="0.2">
      <c r="B35" s="254" t="s">
        <v>331</v>
      </c>
      <c r="C35" s="254"/>
      <c r="D35" s="254"/>
      <c r="E35" s="254"/>
      <c r="F35" s="254"/>
      <c r="G35" s="254"/>
      <c r="H35" s="254"/>
      <c r="I35" s="254"/>
      <c r="J35" s="254"/>
    </row>
  </sheetData>
  <mergeCells count="53">
    <mergeCell ref="A7:J7"/>
    <mergeCell ref="B2:J2"/>
    <mergeCell ref="C4:D4"/>
    <mergeCell ref="G4:J4"/>
    <mergeCell ref="A5:J5"/>
    <mergeCell ref="A6:J6"/>
    <mergeCell ref="A19:J19"/>
    <mergeCell ref="A9:F9"/>
    <mergeCell ref="G9:J9"/>
    <mergeCell ref="A10:F10"/>
    <mergeCell ref="G10:J10"/>
    <mergeCell ref="A12:J12"/>
    <mergeCell ref="A13:E13"/>
    <mergeCell ref="F13:J13"/>
    <mergeCell ref="A14:E14"/>
    <mergeCell ref="F14:J14"/>
    <mergeCell ref="A15:E15"/>
    <mergeCell ref="F15:J15"/>
    <mergeCell ref="A17:J17"/>
    <mergeCell ref="A20:C20"/>
    <mergeCell ref="D20:G20"/>
    <mergeCell ref="H20:J20"/>
    <mergeCell ref="A21:C21"/>
    <mergeCell ref="D21:G21"/>
    <mergeCell ref="H21:J21"/>
    <mergeCell ref="A22:C22"/>
    <mergeCell ref="D22:G22"/>
    <mergeCell ref="H22:J22"/>
    <mergeCell ref="A23:C23"/>
    <mergeCell ref="D23:G23"/>
    <mergeCell ref="H23:J23"/>
    <mergeCell ref="A24:C24"/>
    <mergeCell ref="D24:G24"/>
    <mergeCell ref="H24:J24"/>
    <mergeCell ref="A26:J26"/>
    <mergeCell ref="A27:C27"/>
    <mergeCell ref="D27:G27"/>
    <mergeCell ref="H27:J27"/>
    <mergeCell ref="A28:C28"/>
    <mergeCell ref="D28:G28"/>
    <mergeCell ref="H28:J28"/>
    <mergeCell ref="A29:C29"/>
    <mergeCell ref="D29:G29"/>
    <mergeCell ref="H29:J29"/>
    <mergeCell ref="B33:J33"/>
    <mergeCell ref="B34:J34"/>
    <mergeCell ref="B35:J35"/>
    <mergeCell ref="A30:C30"/>
    <mergeCell ref="D30:G30"/>
    <mergeCell ref="H30:J30"/>
    <mergeCell ref="A31:C31"/>
    <mergeCell ref="D31:G31"/>
    <mergeCell ref="H31:J31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54"/>
  <sheetViews>
    <sheetView showGridLines="0" tabSelected="1" zoomScaleNormal="100" workbookViewId="0">
      <pane ySplit="1" topLeftCell="A119" activePane="bottomLeft" state="frozen"/>
      <selection activeCell="I97" sqref="I97:I127"/>
      <selection pane="bottomLeft" activeCell="H122" sqref="H122"/>
    </sheetView>
  </sheetViews>
  <sheetFormatPr defaultRowHeight="13.5" x14ac:dyDescent="0.3"/>
  <cols>
    <col min="1" max="1" width="8.33203125" hidden="1" customWidth="1"/>
    <col min="2" max="2" width="1.6640625" customWidth="1"/>
    <col min="3" max="3" width="4.1640625" customWidth="1"/>
    <col min="4" max="4" width="4.33203125" customWidth="1"/>
    <col min="5" max="5" width="5.5" customWidth="1"/>
    <col min="6" max="6" width="75" customWidth="1"/>
    <col min="7" max="7" width="8.6640625" customWidth="1"/>
    <col min="8" max="8" width="11.1640625" customWidth="1"/>
    <col min="9" max="9" width="12.6640625" style="1" customWidth="1"/>
    <col min="10" max="10" width="23.5" customWidth="1"/>
    <col min="11" max="11" width="15.5" hidden="1" customWidth="1"/>
    <col min="12" max="12" width="0" hidden="1" customWidth="1"/>
    <col min="13" max="18" width="9.33203125" hidden="1" customWidth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style="2" hidden="1" customWidth="1"/>
    <col min="24" max="24" width="12.33203125" style="3" hidden="1" customWidth="1"/>
    <col min="25" max="25" width="15" style="4" hidden="1" customWidth="1"/>
    <col min="26" max="26" width="11" style="5" hidden="1" customWidth="1"/>
    <col min="27" max="27" width="11" style="6" hidden="1" customWidth="1"/>
    <col min="28" max="28" width="15" style="7" hidden="1" customWidth="1"/>
    <col min="29" max="29" width="16.33203125" style="8" hidden="1" customWidth="1"/>
    <col min="30" max="30" width="11" customWidth="1"/>
    <col min="31" max="31" width="15" customWidth="1"/>
    <col min="32" max="32" width="16.33203125" customWidth="1"/>
    <col min="45" max="66" width="9.33203125" hidden="1" customWidth="1"/>
  </cols>
  <sheetData>
    <row r="1" spans="2:47" ht="36.950000000000003" customHeight="1" x14ac:dyDescent="0.3"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AU1" s="9" t="s">
        <v>0</v>
      </c>
    </row>
    <row r="2" spans="2:47" ht="15" customHeight="1" x14ac:dyDescent="0.3">
      <c r="D2" s="244" t="s">
        <v>380</v>
      </c>
      <c r="E2" s="249"/>
      <c r="F2" s="250" t="s">
        <v>353</v>
      </c>
      <c r="AU2" s="9"/>
    </row>
    <row r="3" spans="2:47" ht="15" customHeight="1" x14ac:dyDescent="0.3">
      <c r="D3" s="244"/>
      <c r="E3" s="249"/>
      <c r="F3" s="251"/>
      <c r="AU3" s="9"/>
    </row>
    <row r="4" spans="2:47" ht="15" customHeight="1" x14ac:dyDescent="0.3">
      <c r="D4" s="244" t="s">
        <v>381</v>
      </c>
      <c r="E4" s="252"/>
      <c r="F4" s="246" t="s">
        <v>7</v>
      </c>
      <c r="G4" s="246"/>
      <c r="H4" s="246"/>
      <c r="I4" s="246"/>
      <c r="AU4" s="9"/>
    </row>
    <row r="5" spans="2:47" ht="15" customHeight="1" x14ac:dyDescent="0.3">
      <c r="D5" s="244"/>
      <c r="E5" s="252"/>
      <c r="F5" s="245"/>
      <c r="AU5" s="9"/>
    </row>
    <row r="6" spans="2:47" ht="15" customHeight="1" x14ac:dyDescent="0.3">
      <c r="D6" s="252" t="s">
        <v>382</v>
      </c>
      <c r="E6" s="252"/>
      <c r="F6" s="246" t="s">
        <v>384</v>
      </c>
      <c r="AU6" s="9"/>
    </row>
    <row r="7" spans="2:47" ht="15" customHeight="1" x14ac:dyDescent="0.3">
      <c r="D7" s="253"/>
      <c r="E7" s="253"/>
      <c r="F7" s="253"/>
      <c r="AU7" s="9"/>
    </row>
    <row r="8" spans="2:47" ht="15" customHeight="1" x14ac:dyDescent="0.3">
      <c r="D8" s="247" t="s">
        <v>383</v>
      </c>
      <c r="E8" s="253"/>
      <c r="F8" s="248" t="s">
        <v>385</v>
      </c>
      <c r="AU8" s="9"/>
    </row>
    <row r="9" spans="2:47" ht="27" customHeight="1" x14ac:dyDescent="0.3">
      <c r="B9" s="10"/>
      <c r="C9" s="11"/>
      <c r="D9" s="11"/>
      <c r="E9" s="11"/>
      <c r="F9" s="11"/>
      <c r="G9" s="11"/>
      <c r="H9" s="11"/>
      <c r="I9" s="12"/>
      <c r="J9" s="11"/>
      <c r="K9" s="13"/>
      <c r="AU9" s="9" t="s">
        <v>1</v>
      </c>
    </row>
    <row r="10" spans="2:47" ht="36.950000000000003" customHeight="1" x14ac:dyDescent="0.3">
      <c r="B10" s="14"/>
      <c r="C10" s="15"/>
      <c r="D10" s="16" t="s">
        <v>2</v>
      </c>
      <c r="E10" s="15"/>
      <c r="F10" s="15"/>
      <c r="G10" s="15"/>
      <c r="H10" s="15"/>
      <c r="I10" s="17"/>
      <c r="J10" s="15"/>
      <c r="K10" s="18"/>
      <c r="M10" s="19" t="s">
        <v>3</v>
      </c>
      <c r="AU10" s="9" t="s">
        <v>4</v>
      </c>
    </row>
    <row r="11" spans="2:47" ht="6.95" customHeight="1" x14ac:dyDescent="0.3">
      <c r="B11" s="14"/>
      <c r="C11" s="15"/>
      <c r="D11" s="15"/>
      <c r="E11" s="15"/>
      <c r="F11" s="15"/>
      <c r="G11" s="15"/>
      <c r="H11" s="15"/>
      <c r="I11" s="17"/>
      <c r="J11" s="15"/>
      <c r="K11" s="18"/>
    </row>
    <row r="12" spans="2:47" ht="15" x14ac:dyDescent="0.3">
      <c r="B12" s="14"/>
      <c r="C12" s="15"/>
      <c r="D12" s="20" t="s">
        <v>5</v>
      </c>
      <c r="E12" s="15"/>
      <c r="F12" s="15"/>
      <c r="G12" s="15"/>
      <c r="H12" s="15"/>
      <c r="I12" s="17"/>
      <c r="J12" s="15"/>
      <c r="K12" s="18"/>
    </row>
    <row r="13" spans="2:47" ht="16.5" customHeight="1" x14ac:dyDescent="0.3">
      <c r="B13" s="14"/>
      <c r="C13" s="15"/>
      <c r="D13" s="15"/>
      <c r="E13" s="313" t="str">
        <f>'[1]Rekapitulace stavby'!K6</f>
        <v>Revitalizace ZŠ a MŠ Kvasiny</v>
      </c>
      <c r="F13" s="314"/>
      <c r="G13" s="314"/>
      <c r="H13" s="314"/>
      <c r="I13" s="17"/>
      <c r="J13" s="15"/>
      <c r="K13" s="18"/>
    </row>
    <row r="14" spans="2:47" ht="15" x14ac:dyDescent="0.3">
      <c r="B14" s="14"/>
      <c r="C14" s="15"/>
      <c r="D14" s="20" t="s">
        <v>6</v>
      </c>
      <c r="E14" s="15"/>
      <c r="F14" s="15"/>
      <c r="G14" s="15"/>
      <c r="H14" s="15"/>
      <c r="I14" s="17"/>
      <c r="J14" s="15"/>
      <c r="K14" s="18"/>
    </row>
    <row r="15" spans="2:47" s="21" customFormat="1" ht="16.5" customHeight="1" x14ac:dyDescent="0.3">
      <c r="B15" s="22"/>
      <c r="C15" s="23"/>
      <c r="D15" s="23"/>
      <c r="E15" s="313" t="s">
        <v>7</v>
      </c>
      <c r="F15" s="315"/>
      <c r="G15" s="315"/>
      <c r="H15" s="315"/>
      <c r="I15" s="24"/>
      <c r="J15" s="23"/>
      <c r="K15" s="25"/>
      <c r="W15" s="26"/>
      <c r="X15" s="27"/>
      <c r="Y15" s="28"/>
      <c r="Z15" s="29"/>
      <c r="AA15" s="6"/>
      <c r="AB15" s="30"/>
      <c r="AC15" s="31"/>
    </row>
    <row r="16" spans="2:47" s="21" customFormat="1" ht="15" x14ac:dyDescent="0.3">
      <c r="B16" s="22"/>
      <c r="C16" s="23"/>
      <c r="D16" s="20" t="s">
        <v>8</v>
      </c>
      <c r="E16" s="23"/>
      <c r="F16" s="23"/>
      <c r="G16" s="23"/>
      <c r="H16" s="23"/>
      <c r="I16" s="24"/>
      <c r="J16" s="23"/>
      <c r="K16" s="25"/>
      <c r="W16" s="26"/>
      <c r="X16" s="27"/>
      <c r="Y16" s="28"/>
      <c r="Z16" s="29"/>
      <c r="AA16" s="6"/>
      <c r="AB16" s="30"/>
      <c r="AC16" s="31"/>
    </row>
    <row r="17" spans="2:29" s="21" customFormat="1" ht="36.950000000000003" customHeight="1" x14ac:dyDescent="0.3">
      <c r="B17" s="22"/>
      <c r="C17" s="23"/>
      <c r="D17" s="23"/>
      <c r="E17" s="316" t="s">
        <v>9</v>
      </c>
      <c r="F17" s="315"/>
      <c r="G17" s="315"/>
      <c r="H17" s="315"/>
      <c r="I17" s="24"/>
      <c r="J17" s="23"/>
      <c r="K17" s="25"/>
      <c r="W17" s="26"/>
      <c r="X17" s="27"/>
      <c r="Y17" s="28"/>
      <c r="Z17" s="29"/>
      <c r="AA17" s="6"/>
      <c r="AB17" s="30"/>
      <c r="AC17" s="31"/>
    </row>
    <row r="18" spans="2:29" s="21" customFormat="1" x14ac:dyDescent="0.3">
      <c r="B18" s="22"/>
      <c r="C18" s="23"/>
      <c r="D18" s="23"/>
      <c r="E18" s="23"/>
      <c r="F18" s="23"/>
      <c r="G18" s="23"/>
      <c r="H18" s="23"/>
      <c r="I18" s="24"/>
      <c r="J18" s="23"/>
      <c r="K18" s="25"/>
      <c r="W18" s="26"/>
      <c r="X18" s="27"/>
      <c r="Y18" s="28"/>
      <c r="Z18" s="29"/>
      <c r="AA18" s="6"/>
      <c r="AB18" s="30"/>
      <c r="AC18" s="31"/>
    </row>
    <row r="19" spans="2:29" s="21" customFormat="1" ht="14.45" customHeight="1" x14ac:dyDescent="0.3">
      <c r="B19" s="22"/>
      <c r="C19" s="23"/>
      <c r="D19" s="20" t="s">
        <v>10</v>
      </c>
      <c r="E19" s="23"/>
      <c r="F19" s="32" t="s">
        <v>11</v>
      </c>
      <c r="G19" s="23"/>
      <c r="H19" s="23"/>
      <c r="I19" s="33" t="s">
        <v>12</v>
      </c>
      <c r="J19" s="32" t="s">
        <v>11</v>
      </c>
      <c r="K19" s="25"/>
      <c r="W19" s="26"/>
      <c r="X19" s="27"/>
      <c r="Y19" s="28"/>
      <c r="Z19" s="29" t="s">
        <v>12</v>
      </c>
      <c r="AA19" s="6"/>
      <c r="AB19" s="30"/>
      <c r="AC19" s="31"/>
    </row>
    <row r="20" spans="2:29" s="21" customFormat="1" ht="14.45" customHeight="1" x14ac:dyDescent="0.3">
      <c r="B20" s="22"/>
      <c r="C20" s="23"/>
      <c r="D20" s="20" t="s">
        <v>13</v>
      </c>
      <c r="E20" s="23"/>
      <c r="F20" s="32" t="s">
        <v>14</v>
      </c>
      <c r="G20" s="23"/>
      <c r="H20" s="23"/>
      <c r="I20" s="33" t="s">
        <v>15</v>
      </c>
      <c r="J20" s="34" t="str">
        <f>'[1]Rekapitulace stavby'!AN8</f>
        <v>22. 11. 2018</v>
      </c>
      <c r="K20" s="25"/>
      <c r="W20" s="26"/>
      <c r="X20" s="27"/>
      <c r="Y20" s="28"/>
      <c r="Z20" s="29" t="s">
        <v>15</v>
      </c>
      <c r="AA20" s="6"/>
      <c r="AB20" s="30"/>
      <c r="AC20" s="31"/>
    </row>
    <row r="21" spans="2:29" s="21" customFormat="1" ht="10.9" customHeight="1" x14ac:dyDescent="0.3">
      <c r="B21" s="22"/>
      <c r="C21" s="23"/>
      <c r="D21" s="23"/>
      <c r="E21" s="23"/>
      <c r="F21" s="23"/>
      <c r="G21" s="23"/>
      <c r="H21" s="23"/>
      <c r="I21" s="24"/>
      <c r="J21" s="23"/>
      <c r="K21" s="25"/>
      <c r="W21" s="26"/>
      <c r="X21" s="27"/>
      <c r="Y21" s="28"/>
      <c r="Z21" s="29"/>
      <c r="AA21" s="6"/>
      <c r="AB21" s="30"/>
      <c r="AC21" s="31"/>
    </row>
    <row r="22" spans="2:29" s="21" customFormat="1" ht="14.45" customHeight="1" x14ac:dyDescent="0.3">
      <c r="B22" s="22"/>
      <c r="C22" s="23"/>
      <c r="D22" s="20" t="s">
        <v>16</v>
      </c>
      <c r="E22" s="23"/>
      <c r="F22" s="23"/>
      <c r="G22" s="23"/>
      <c r="H22" s="23"/>
      <c r="I22" s="33" t="s">
        <v>17</v>
      </c>
      <c r="J22" s="32" t="s">
        <v>18</v>
      </c>
      <c r="K22" s="25"/>
      <c r="W22" s="26"/>
      <c r="X22" s="27"/>
      <c r="Y22" s="28"/>
      <c r="Z22" s="29" t="s">
        <v>17</v>
      </c>
      <c r="AA22" s="6"/>
      <c r="AB22" s="30"/>
      <c r="AC22" s="31"/>
    </row>
    <row r="23" spans="2:29" s="21" customFormat="1" ht="18" customHeight="1" x14ac:dyDescent="0.3">
      <c r="B23" s="22"/>
      <c r="C23" s="23"/>
      <c r="D23" s="23"/>
      <c r="E23" s="32" t="s">
        <v>19</v>
      </c>
      <c r="F23" s="23"/>
      <c r="G23" s="23"/>
      <c r="H23" s="23"/>
      <c r="I23" s="33" t="s">
        <v>20</v>
      </c>
      <c r="J23" s="32" t="s">
        <v>21</v>
      </c>
      <c r="K23" s="25"/>
      <c r="W23" s="26"/>
      <c r="X23" s="27"/>
      <c r="Y23" s="28"/>
      <c r="Z23" s="29" t="s">
        <v>20</v>
      </c>
      <c r="AA23" s="6"/>
      <c r="AB23" s="30"/>
      <c r="AC23" s="31"/>
    </row>
    <row r="24" spans="2:29" s="21" customFormat="1" ht="6.95" customHeight="1" x14ac:dyDescent="0.3">
      <c r="B24" s="22"/>
      <c r="C24" s="23"/>
      <c r="D24" s="23"/>
      <c r="E24" s="23"/>
      <c r="F24" s="23"/>
      <c r="G24" s="23"/>
      <c r="H24" s="23"/>
      <c r="I24" s="24"/>
      <c r="J24" s="23"/>
      <c r="K24" s="25"/>
      <c r="W24" s="26"/>
      <c r="X24" s="27"/>
      <c r="Y24" s="28"/>
      <c r="Z24" s="29"/>
      <c r="AA24" s="6"/>
      <c r="AB24" s="30"/>
      <c r="AC24" s="31"/>
    </row>
    <row r="25" spans="2:29" s="21" customFormat="1" ht="14.45" customHeight="1" x14ac:dyDescent="0.3">
      <c r="B25" s="22"/>
      <c r="C25" s="23"/>
      <c r="D25" s="20" t="s">
        <v>22</v>
      </c>
      <c r="E25" s="23"/>
      <c r="F25" s="23"/>
      <c r="G25" s="23"/>
      <c r="H25" s="23"/>
      <c r="I25" s="33" t="s">
        <v>17</v>
      </c>
      <c r="J25" s="32" t="str">
        <f>IF('[1]Rekapitulace stavby'!AN13="Vyplň údaj","",IF('[1]Rekapitulace stavby'!AN13="","",'[1]Rekapitulace stavby'!AN13))</f>
        <v/>
      </c>
      <c r="K25" s="25"/>
      <c r="W25" s="26"/>
      <c r="X25" s="27"/>
      <c r="Y25" s="28"/>
      <c r="Z25" s="29" t="s">
        <v>17</v>
      </c>
      <c r="AA25" s="6"/>
      <c r="AB25" s="30"/>
      <c r="AC25" s="31"/>
    </row>
    <row r="26" spans="2:29" s="21" customFormat="1" ht="18" customHeight="1" x14ac:dyDescent="0.3">
      <c r="B26" s="22"/>
      <c r="C26" s="23"/>
      <c r="D26" s="23"/>
      <c r="E26" s="32" t="str">
        <f>IF('[1]Rekapitulace stavby'!E14="Vyplň údaj","",IF('[1]Rekapitulace stavby'!E14="","",'[1]Rekapitulace stavby'!E14))</f>
        <v/>
      </c>
      <c r="F26" s="23"/>
      <c r="G26" s="23"/>
      <c r="H26" s="23"/>
      <c r="I26" s="33" t="s">
        <v>20</v>
      </c>
      <c r="J26" s="32" t="str">
        <f>IF('[1]Rekapitulace stavby'!AN14="Vyplň údaj","",IF('[1]Rekapitulace stavby'!AN14="","",'[1]Rekapitulace stavby'!AN14))</f>
        <v/>
      </c>
      <c r="K26" s="25"/>
      <c r="W26" s="26"/>
      <c r="X26" s="27"/>
      <c r="Y26" s="28"/>
      <c r="Z26" s="29" t="s">
        <v>20</v>
      </c>
      <c r="AA26" s="6"/>
      <c r="AB26" s="30"/>
      <c r="AC26" s="31"/>
    </row>
    <row r="27" spans="2:29" s="21" customFormat="1" ht="6.95" customHeight="1" x14ac:dyDescent="0.3">
      <c r="B27" s="22"/>
      <c r="C27" s="23"/>
      <c r="D27" s="23"/>
      <c r="E27" s="23"/>
      <c r="F27" s="23"/>
      <c r="G27" s="23"/>
      <c r="H27" s="23"/>
      <c r="I27" s="24"/>
      <c r="J27" s="23"/>
      <c r="K27" s="25"/>
      <c r="W27" s="26"/>
      <c r="X27" s="27"/>
      <c r="Y27" s="28"/>
      <c r="Z27" s="29"/>
      <c r="AA27" s="6"/>
      <c r="AB27" s="30"/>
      <c r="AC27" s="31"/>
    </row>
    <row r="28" spans="2:29" s="21" customFormat="1" ht="14.45" customHeight="1" x14ac:dyDescent="0.3">
      <c r="B28" s="22"/>
      <c r="C28" s="23"/>
      <c r="D28" s="20" t="s">
        <v>23</v>
      </c>
      <c r="E28" s="23"/>
      <c r="F28" s="23"/>
      <c r="G28" s="23"/>
      <c r="H28" s="23"/>
      <c r="I28" s="33" t="s">
        <v>17</v>
      </c>
      <c r="J28" s="32" t="str">
        <f>IF('[1]Rekapitulace stavby'!AN16="","",'[1]Rekapitulace stavby'!AN16)</f>
        <v>24286923</v>
      </c>
      <c r="K28" s="25"/>
      <c r="W28" s="26"/>
      <c r="X28" s="27"/>
      <c r="Y28" s="28"/>
      <c r="Z28" s="29" t="s">
        <v>17</v>
      </c>
      <c r="AA28" s="6"/>
      <c r="AB28" s="30"/>
      <c r="AC28" s="31"/>
    </row>
    <row r="29" spans="2:29" s="21" customFormat="1" ht="18" customHeight="1" x14ac:dyDescent="0.3">
      <c r="B29" s="22"/>
      <c r="C29" s="23"/>
      <c r="D29" s="23"/>
      <c r="E29" s="32" t="str">
        <f>IF('[1]Rekapitulace stavby'!E17="","",'[1]Rekapitulace stavby'!E17)</f>
        <v>ŘEZANINA &amp; BARTOŇ, s.r.o.</v>
      </c>
      <c r="F29" s="23"/>
      <c r="G29" s="23"/>
      <c r="H29" s="23"/>
      <c r="I29" s="33" t="s">
        <v>20</v>
      </c>
      <c r="J29" s="32" t="str">
        <f>IF('[1]Rekapitulace stavby'!AN17="","",'[1]Rekapitulace stavby'!AN17)</f>
        <v>CZ24286923</v>
      </c>
      <c r="K29" s="25"/>
      <c r="W29" s="26"/>
      <c r="X29" s="27"/>
      <c r="Y29" s="28"/>
      <c r="Z29" s="29" t="s">
        <v>20</v>
      </c>
      <c r="AA29" s="6"/>
      <c r="AB29" s="30"/>
      <c r="AC29" s="31"/>
    </row>
    <row r="30" spans="2:29" s="21" customFormat="1" ht="6.95" customHeight="1" x14ac:dyDescent="0.3">
      <c r="B30" s="22"/>
      <c r="C30" s="23"/>
      <c r="D30" s="23"/>
      <c r="E30" s="23"/>
      <c r="F30" s="23"/>
      <c r="G30" s="23"/>
      <c r="H30" s="23"/>
      <c r="I30" s="24"/>
      <c r="J30" s="23"/>
      <c r="K30" s="25"/>
      <c r="W30" s="26"/>
      <c r="X30" s="27"/>
      <c r="Y30" s="28"/>
      <c r="Z30" s="29"/>
      <c r="AA30" s="6"/>
      <c r="AB30" s="30"/>
      <c r="AC30" s="31"/>
    </row>
    <row r="31" spans="2:29" s="21" customFormat="1" ht="6.95" customHeight="1" x14ac:dyDescent="0.3">
      <c r="B31" s="22"/>
      <c r="C31" s="23"/>
      <c r="D31" s="23"/>
      <c r="E31" s="23"/>
      <c r="F31" s="23"/>
      <c r="G31" s="23"/>
      <c r="H31" s="23"/>
      <c r="I31" s="24"/>
      <c r="J31" s="23"/>
      <c r="K31" s="25"/>
      <c r="W31" s="26"/>
      <c r="X31" s="27"/>
      <c r="Y31" s="28"/>
      <c r="Z31" s="29"/>
      <c r="AA31" s="6"/>
      <c r="AB31" s="30"/>
      <c r="AC31" s="31"/>
    </row>
    <row r="32" spans="2:29" s="21" customFormat="1" ht="6.95" customHeight="1" x14ac:dyDescent="0.3">
      <c r="B32" s="22"/>
      <c r="C32" s="23"/>
      <c r="D32" s="23"/>
      <c r="E32" s="23"/>
      <c r="F32" s="23"/>
      <c r="G32" s="23"/>
      <c r="H32" s="23"/>
      <c r="I32" s="24"/>
      <c r="J32" s="23"/>
      <c r="K32" s="25"/>
      <c r="W32" s="26"/>
      <c r="X32" s="27"/>
      <c r="Y32" s="28"/>
      <c r="Z32" s="29"/>
      <c r="AA32" s="6"/>
      <c r="AB32" s="30"/>
      <c r="AC32" s="31"/>
    </row>
    <row r="33" spans="2:29" s="21" customFormat="1" ht="6.95" customHeight="1" x14ac:dyDescent="0.3">
      <c r="B33" s="22"/>
      <c r="C33" s="23"/>
      <c r="D33" s="23"/>
      <c r="E33" s="23"/>
      <c r="F33" s="23"/>
      <c r="G33" s="23"/>
      <c r="H33" s="23"/>
      <c r="I33" s="24"/>
      <c r="J33" s="23"/>
      <c r="K33" s="25"/>
      <c r="W33" s="26"/>
      <c r="X33" s="27"/>
      <c r="Y33" s="28"/>
      <c r="Z33" s="29"/>
      <c r="AA33" s="6"/>
      <c r="AB33" s="30"/>
      <c r="AC33" s="31"/>
    </row>
    <row r="34" spans="2:29" s="21" customFormat="1" ht="14.45" customHeight="1" x14ac:dyDescent="0.3">
      <c r="B34" s="22"/>
      <c r="C34" s="23"/>
      <c r="D34" s="20" t="s">
        <v>24</v>
      </c>
      <c r="E34" s="23"/>
      <c r="F34" s="23"/>
      <c r="G34" s="23"/>
      <c r="H34" s="23"/>
      <c r="I34" s="24"/>
      <c r="J34" s="23"/>
      <c r="K34" s="25"/>
      <c r="W34" s="26"/>
      <c r="X34" s="27"/>
      <c r="Y34" s="28"/>
      <c r="Z34" s="29"/>
      <c r="AA34" s="6"/>
      <c r="AB34" s="30"/>
      <c r="AC34" s="31"/>
    </row>
    <row r="35" spans="2:29" s="39" customFormat="1" ht="156.75" customHeight="1" x14ac:dyDescent="0.3">
      <c r="B35" s="35"/>
      <c r="C35" s="36"/>
      <c r="D35" s="36"/>
      <c r="E35" s="317" t="s">
        <v>25</v>
      </c>
      <c r="F35" s="317"/>
      <c r="G35" s="317"/>
      <c r="H35" s="317"/>
      <c r="I35" s="37"/>
      <c r="J35" s="36"/>
      <c r="K35" s="38"/>
      <c r="W35" s="40"/>
      <c r="X35" s="41"/>
      <c r="Y35" s="42"/>
      <c r="Z35" s="43"/>
      <c r="AA35" s="44"/>
      <c r="AB35" s="45"/>
      <c r="AC35" s="46"/>
    </row>
    <row r="36" spans="2:29" s="21" customFormat="1" ht="6.95" customHeight="1" x14ac:dyDescent="0.3">
      <c r="B36" s="22"/>
      <c r="C36" s="23"/>
      <c r="D36" s="23"/>
      <c r="E36" s="23"/>
      <c r="F36" s="23"/>
      <c r="G36" s="23"/>
      <c r="H36" s="23"/>
      <c r="I36" s="24"/>
      <c r="J36" s="23"/>
      <c r="K36" s="25"/>
      <c r="W36" s="26"/>
      <c r="X36" s="27"/>
      <c r="Y36" s="28"/>
      <c r="Z36" s="29"/>
      <c r="AA36" s="6"/>
      <c r="AB36" s="30"/>
      <c r="AC36" s="31"/>
    </row>
    <row r="37" spans="2:29" s="21" customFormat="1" ht="6.95" customHeight="1" x14ac:dyDescent="0.3">
      <c r="B37" s="22"/>
      <c r="C37" s="23"/>
      <c r="D37" s="47"/>
      <c r="E37" s="47"/>
      <c r="F37" s="47"/>
      <c r="G37" s="47"/>
      <c r="H37" s="47"/>
      <c r="I37" s="48"/>
      <c r="J37" s="47"/>
      <c r="K37" s="49"/>
      <c r="W37" s="26"/>
      <c r="X37" s="27"/>
      <c r="Y37" s="28"/>
      <c r="Z37" s="29"/>
      <c r="AA37" s="6"/>
      <c r="AB37" s="30"/>
      <c r="AC37" s="31"/>
    </row>
    <row r="38" spans="2:29" s="21" customFormat="1" ht="25.35" customHeight="1" x14ac:dyDescent="0.3">
      <c r="B38" s="22"/>
      <c r="C38" s="23"/>
      <c r="D38" s="50" t="s">
        <v>26</v>
      </c>
      <c r="E38" s="23"/>
      <c r="F38" s="23"/>
      <c r="G38" s="23"/>
      <c r="H38" s="23"/>
      <c r="I38" s="24"/>
      <c r="J38" s="51">
        <f>ROUND(J100,2)</f>
        <v>-319784.8</v>
      </c>
      <c r="K38" s="25"/>
      <c r="W38" s="26"/>
      <c r="X38" s="27"/>
      <c r="Y38" s="28"/>
      <c r="Z38" s="29"/>
      <c r="AA38" s="6"/>
      <c r="AB38" s="30"/>
      <c r="AC38" s="31"/>
    </row>
    <row r="39" spans="2:29" s="21" customFormat="1" ht="6.95" customHeight="1" x14ac:dyDescent="0.3">
      <c r="B39" s="22"/>
      <c r="C39" s="23"/>
      <c r="D39" s="47"/>
      <c r="E39" s="47"/>
      <c r="F39" s="47"/>
      <c r="G39" s="47"/>
      <c r="H39" s="47"/>
      <c r="I39" s="48"/>
      <c r="J39" s="47"/>
      <c r="K39" s="49"/>
      <c r="W39" s="26"/>
      <c r="X39" s="27"/>
      <c r="Y39" s="28"/>
      <c r="Z39" s="29"/>
      <c r="AA39" s="6"/>
      <c r="AB39" s="30"/>
      <c r="AC39" s="31"/>
    </row>
    <row r="40" spans="2:29" s="21" customFormat="1" ht="14.45" customHeight="1" x14ac:dyDescent="0.3">
      <c r="B40" s="22"/>
      <c r="C40" s="23"/>
      <c r="D40" s="23"/>
      <c r="E40" s="23"/>
      <c r="F40" s="52" t="s">
        <v>27</v>
      </c>
      <c r="G40" s="23"/>
      <c r="H40" s="23"/>
      <c r="I40" s="53" t="s">
        <v>28</v>
      </c>
      <c r="J40" s="52" t="s">
        <v>29</v>
      </c>
      <c r="K40" s="25"/>
      <c r="W40" s="26"/>
      <c r="X40" s="27"/>
      <c r="Y40" s="28"/>
      <c r="Z40" s="29" t="s">
        <v>28</v>
      </c>
      <c r="AA40" s="6"/>
      <c r="AB40" s="30"/>
      <c r="AC40" s="31"/>
    </row>
    <row r="41" spans="2:29" s="21" customFormat="1" ht="14.45" customHeight="1" x14ac:dyDescent="0.3">
      <c r="B41" s="22"/>
      <c r="C41" s="23"/>
      <c r="D41" s="54" t="s">
        <v>30</v>
      </c>
      <c r="E41" s="54" t="s">
        <v>31</v>
      </c>
      <c r="F41" s="55">
        <f>ROUND(SUM(BF100:BF133), 2)</f>
        <v>-319784.8</v>
      </c>
      <c r="G41" s="23"/>
      <c r="H41" s="23"/>
      <c r="I41" s="56">
        <v>0.21</v>
      </c>
      <c r="J41" s="55">
        <f>ROUND(ROUND((SUM(BF100:BF133)), 2)*I41, 2)</f>
        <v>-67154.81</v>
      </c>
      <c r="K41" s="25"/>
      <c r="W41" s="26"/>
      <c r="X41" s="27"/>
      <c r="Y41" s="28"/>
      <c r="Z41" s="29">
        <v>0.21</v>
      </c>
      <c r="AA41" s="6"/>
      <c r="AB41" s="30"/>
      <c r="AC41" s="31"/>
    </row>
    <row r="42" spans="2:29" s="21" customFormat="1" ht="14.45" customHeight="1" x14ac:dyDescent="0.3">
      <c r="B42" s="22"/>
      <c r="C42" s="23"/>
      <c r="D42" s="23"/>
      <c r="E42" s="54" t="s">
        <v>32</v>
      </c>
      <c r="F42" s="55">
        <f>ROUND(SUM(BG100:BG133), 2)</f>
        <v>0</v>
      </c>
      <c r="G42" s="23"/>
      <c r="H42" s="23"/>
      <c r="I42" s="56">
        <v>0.15</v>
      </c>
      <c r="J42" s="55">
        <f>ROUND(ROUND((SUM(BG100:BG133)), 2)*I42, 2)</f>
        <v>0</v>
      </c>
      <c r="K42" s="25"/>
      <c r="W42" s="26"/>
      <c r="X42" s="27"/>
      <c r="Y42" s="28"/>
      <c r="Z42" s="29">
        <v>0.15</v>
      </c>
      <c r="AA42" s="6"/>
      <c r="AB42" s="30"/>
      <c r="AC42" s="31"/>
    </row>
    <row r="43" spans="2:29" s="21" customFormat="1" ht="14.45" hidden="1" customHeight="1" x14ac:dyDescent="0.3">
      <c r="B43" s="22"/>
      <c r="C43" s="23"/>
      <c r="D43" s="23"/>
      <c r="E43" s="54" t="s">
        <v>33</v>
      </c>
      <c r="F43" s="55">
        <f>ROUND(SUM(BH100:BH133), 2)</f>
        <v>0</v>
      </c>
      <c r="G43" s="23"/>
      <c r="H43" s="23"/>
      <c r="I43" s="56">
        <v>0.21</v>
      </c>
      <c r="J43" s="55">
        <v>0</v>
      </c>
      <c r="K43" s="25"/>
      <c r="W43" s="26"/>
      <c r="X43" s="27"/>
      <c r="Y43" s="28"/>
      <c r="Z43" s="29">
        <v>0.21</v>
      </c>
      <c r="AA43" s="6"/>
      <c r="AB43" s="30"/>
      <c r="AC43" s="31"/>
    </row>
    <row r="44" spans="2:29" s="21" customFormat="1" ht="14.45" hidden="1" customHeight="1" x14ac:dyDescent="0.3">
      <c r="B44" s="22"/>
      <c r="C44" s="23"/>
      <c r="D44" s="23"/>
      <c r="E44" s="54" t="s">
        <v>34</v>
      </c>
      <c r="F44" s="55">
        <f>ROUND(SUM(BI100:BI133), 2)</f>
        <v>0</v>
      </c>
      <c r="G44" s="23"/>
      <c r="H44" s="23"/>
      <c r="I44" s="56">
        <v>0.15</v>
      </c>
      <c r="J44" s="55">
        <v>0</v>
      </c>
      <c r="K44" s="25"/>
      <c r="W44" s="26"/>
      <c r="X44" s="27"/>
      <c r="Y44" s="28"/>
      <c r="Z44" s="29">
        <v>0.15</v>
      </c>
      <c r="AA44" s="6"/>
      <c r="AB44" s="30"/>
      <c r="AC44" s="31"/>
    </row>
    <row r="45" spans="2:29" s="21" customFormat="1" ht="14.45" hidden="1" customHeight="1" x14ac:dyDescent="0.3">
      <c r="B45" s="22"/>
      <c r="C45" s="23"/>
      <c r="D45" s="23"/>
      <c r="E45" s="54" t="s">
        <v>35</v>
      </c>
      <c r="F45" s="55">
        <f>ROUND(SUM(BJ100:BJ133), 2)</f>
        <v>0</v>
      </c>
      <c r="G45" s="23"/>
      <c r="H45" s="23"/>
      <c r="I45" s="56">
        <v>0</v>
      </c>
      <c r="J45" s="55">
        <v>0</v>
      </c>
      <c r="K45" s="25"/>
      <c r="W45" s="26"/>
      <c r="X45" s="27"/>
      <c r="Y45" s="28"/>
      <c r="Z45" s="29">
        <v>0</v>
      </c>
      <c r="AA45" s="6"/>
      <c r="AB45" s="30"/>
      <c r="AC45" s="31"/>
    </row>
    <row r="46" spans="2:29" s="21" customFormat="1" ht="6.95" customHeight="1" x14ac:dyDescent="0.3">
      <c r="B46" s="22"/>
      <c r="C46" s="23"/>
      <c r="D46" s="23"/>
      <c r="E46" s="23"/>
      <c r="F46" s="23"/>
      <c r="G46" s="23"/>
      <c r="H46" s="23"/>
      <c r="I46" s="24"/>
      <c r="J46" s="23"/>
      <c r="K46" s="25"/>
      <c r="W46" s="26"/>
      <c r="X46" s="27"/>
      <c r="Y46" s="28"/>
      <c r="Z46" s="29"/>
      <c r="AA46" s="6"/>
      <c r="AB46" s="30"/>
      <c r="AC46" s="31"/>
    </row>
    <row r="47" spans="2:29" s="21" customFormat="1" ht="25.35" customHeight="1" x14ac:dyDescent="0.3">
      <c r="B47" s="22"/>
      <c r="C47" s="57"/>
      <c r="D47" s="58" t="s">
        <v>36</v>
      </c>
      <c r="E47" s="59"/>
      <c r="F47" s="59"/>
      <c r="G47" s="60" t="s">
        <v>37</v>
      </c>
      <c r="H47" s="61" t="s">
        <v>38</v>
      </c>
      <c r="I47" s="62"/>
      <c r="J47" s="63">
        <f>SUM(J38:J45)</f>
        <v>-386939.61</v>
      </c>
      <c r="K47" s="64"/>
      <c r="W47" s="26"/>
      <c r="X47" s="27"/>
      <c r="Y47" s="28"/>
      <c r="Z47" s="29"/>
      <c r="AA47" s="6"/>
      <c r="AB47" s="30"/>
      <c r="AC47" s="31"/>
    </row>
    <row r="48" spans="2:29" s="21" customFormat="1" ht="14.45" customHeight="1" x14ac:dyDescent="0.3">
      <c r="B48" s="65"/>
      <c r="C48" s="66"/>
      <c r="D48" s="66"/>
      <c r="E48" s="66"/>
      <c r="F48" s="66"/>
      <c r="G48" s="66"/>
      <c r="H48" s="66"/>
      <c r="I48" s="67"/>
      <c r="J48" s="66"/>
      <c r="K48" s="68"/>
      <c r="W48" s="26"/>
      <c r="X48" s="27"/>
      <c r="Y48" s="28"/>
      <c r="Z48" s="29"/>
      <c r="AA48" s="6"/>
      <c r="AB48" s="30"/>
      <c r="AC48" s="31"/>
    </row>
    <row r="52" spans="2:29" s="21" customFormat="1" ht="6.95" customHeight="1" x14ac:dyDescent="0.3">
      <c r="B52" s="69"/>
      <c r="C52" s="70"/>
      <c r="D52" s="70"/>
      <c r="E52" s="70"/>
      <c r="F52" s="70"/>
      <c r="G52" s="70"/>
      <c r="H52" s="70"/>
      <c r="I52" s="71"/>
      <c r="J52" s="70"/>
      <c r="K52" s="72"/>
      <c r="W52" s="26"/>
      <c r="X52" s="27"/>
      <c r="Y52" s="28"/>
      <c r="Z52" s="29"/>
      <c r="AA52" s="6"/>
      <c r="AB52" s="30"/>
      <c r="AC52" s="31"/>
    </row>
    <row r="53" spans="2:29" s="21" customFormat="1" ht="36.950000000000003" customHeight="1" x14ac:dyDescent="0.3">
      <c r="B53" s="22"/>
      <c r="C53" s="16" t="s">
        <v>39</v>
      </c>
      <c r="D53" s="23"/>
      <c r="E53" s="23"/>
      <c r="F53" s="23"/>
      <c r="G53" s="23"/>
      <c r="H53" s="23"/>
      <c r="I53" s="24"/>
      <c r="J53" s="23"/>
      <c r="K53" s="25"/>
      <c r="W53" s="26"/>
      <c r="X53" s="27"/>
      <c r="Y53" s="28"/>
      <c r="Z53" s="29"/>
      <c r="AA53" s="6"/>
      <c r="AB53" s="30"/>
      <c r="AC53" s="31"/>
    </row>
    <row r="54" spans="2:29" s="21" customFormat="1" ht="6.95" customHeight="1" x14ac:dyDescent="0.3">
      <c r="B54" s="22"/>
      <c r="C54" s="23"/>
      <c r="D54" s="23"/>
      <c r="E54" s="23"/>
      <c r="F54" s="23"/>
      <c r="G54" s="23"/>
      <c r="H54" s="23"/>
      <c r="I54" s="24"/>
      <c r="J54" s="23"/>
      <c r="K54" s="25"/>
      <c r="W54" s="26"/>
      <c r="X54" s="27"/>
      <c r="Y54" s="28"/>
      <c r="Z54" s="29"/>
      <c r="AA54" s="6"/>
      <c r="AB54" s="30"/>
      <c r="AC54" s="31"/>
    </row>
    <row r="55" spans="2:29" s="21" customFormat="1" ht="14.45" customHeight="1" x14ac:dyDescent="0.3">
      <c r="B55" s="22"/>
      <c r="C55" s="20" t="s">
        <v>5</v>
      </c>
      <c r="D55" s="23"/>
      <c r="E55" s="23"/>
      <c r="F55" s="23"/>
      <c r="G55" s="23"/>
      <c r="H55" s="23"/>
      <c r="I55" s="24"/>
      <c r="J55" s="23"/>
      <c r="K55" s="25"/>
      <c r="W55" s="26"/>
      <c r="X55" s="27"/>
      <c r="Y55" s="28"/>
      <c r="Z55" s="29"/>
      <c r="AA55" s="6"/>
      <c r="AB55" s="30"/>
      <c r="AC55" s="31"/>
    </row>
    <row r="56" spans="2:29" s="21" customFormat="1" ht="16.5" customHeight="1" x14ac:dyDescent="0.3">
      <c r="B56" s="22"/>
      <c r="C56" s="23"/>
      <c r="D56" s="23"/>
      <c r="E56" s="313" t="str">
        <f>E13</f>
        <v>Revitalizace ZŠ a MŠ Kvasiny</v>
      </c>
      <c r="F56" s="314"/>
      <c r="G56" s="314"/>
      <c r="H56" s="314"/>
      <c r="I56" s="24"/>
      <c r="J56" s="23"/>
      <c r="K56" s="25"/>
      <c r="W56" s="26"/>
      <c r="X56" s="27"/>
      <c r="Y56" s="28"/>
      <c r="Z56" s="29"/>
      <c r="AA56" s="6"/>
      <c r="AB56" s="30"/>
      <c r="AC56" s="31"/>
    </row>
    <row r="57" spans="2:29" ht="15" x14ac:dyDescent="0.3">
      <c r="B57" s="14"/>
      <c r="C57" s="20" t="s">
        <v>6</v>
      </c>
      <c r="D57" s="15"/>
      <c r="E57" s="15"/>
      <c r="F57" s="15"/>
      <c r="G57" s="15"/>
      <c r="H57" s="15"/>
      <c r="I57" s="17"/>
      <c r="J57" s="15"/>
      <c r="K57" s="18"/>
    </row>
    <row r="58" spans="2:29" s="21" customFormat="1" ht="16.5" customHeight="1" x14ac:dyDescent="0.3">
      <c r="B58" s="22"/>
      <c r="C58" s="23"/>
      <c r="D58" s="23"/>
      <c r="E58" s="313" t="s">
        <v>7</v>
      </c>
      <c r="F58" s="315"/>
      <c r="G58" s="315"/>
      <c r="H58" s="315"/>
      <c r="I58" s="24"/>
      <c r="J58" s="23"/>
      <c r="K58" s="25"/>
      <c r="W58" s="26"/>
      <c r="X58" s="27"/>
      <c r="Y58" s="28"/>
      <c r="Z58" s="29"/>
      <c r="AA58" s="6"/>
      <c r="AB58" s="30"/>
      <c r="AC58" s="31"/>
    </row>
    <row r="59" spans="2:29" s="21" customFormat="1" ht="14.45" customHeight="1" x14ac:dyDescent="0.3">
      <c r="B59" s="22"/>
      <c r="C59" s="20" t="s">
        <v>8</v>
      </c>
      <c r="D59" s="23"/>
      <c r="E59" s="23"/>
      <c r="F59" s="23"/>
      <c r="G59" s="23"/>
      <c r="H59" s="23"/>
      <c r="I59" s="24"/>
      <c r="J59" s="23"/>
      <c r="K59" s="25"/>
      <c r="W59" s="26"/>
      <c r="X59" s="27"/>
      <c r="Y59" s="28"/>
      <c r="Z59" s="29"/>
      <c r="AA59" s="6"/>
      <c r="AB59" s="30"/>
      <c r="AC59" s="31"/>
    </row>
    <row r="60" spans="2:29" s="21" customFormat="1" ht="17.25" customHeight="1" x14ac:dyDescent="0.3">
      <c r="B60" s="22"/>
      <c r="C60" s="23"/>
      <c r="D60" s="23"/>
      <c r="E60" s="316" t="str">
        <f>E17</f>
        <v>I.01 - Interiér SO 01</v>
      </c>
      <c r="F60" s="315"/>
      <c r="G60" s="315"/>
      <c r="H60" s="315"/>
      <c r="I60" s="24"/>
      <c r="J60" s="23"/>
      <c r="K60" s="25"/>
      <c r="W60" s="26"/>
      <c r="X60" s="27"/>
      <c r="Y60" s="28"/>
      <c r="Z60" s="29"/>
      <c r="AA60" s="6"/>
      <c r="AB60" s="30"/>
      <c r="AC60" s="31"/>
    </row>
    <row r="61" spans="2:29" s="21" customFormat="1" ht="6.95" customHeight="1" x14ac:dyDescent="0.3">
      <c r="B61" s="22"/>
      <c r="C61" s="23"/>
      <c r="D61" s="23"/>
      <c r="E61" s="23"/>
      <c r="F61" s="23"/>
      <c r="G61" s="23"/>
      <c r="H61" s="23"/>
      <c r="I61" s="24"/>
      <c r="J61" s="23"/>
      <c r="K61" s="25"/>
      <c r="W61" s="26"/>
      <c r="X61" s="27"/>
      <c r="Y61" s="28"/>
      <c r="Z61" s="29"/>
      <c r="AA61" s="6"/>
      <c r="AB61" s="30"/>
      <c r="AC61" s="31"/>
    </row>
    <row r="62" spans="2:29" s="21" customFormat="1" ht="18" customHeight="1" x14ac:dyDescent="0.3">
      <c r="B62" s="22"/>
      <c r="C62" s="20" t="s">
        <v>13</v>
      </c>
      <c r="D62" s="23"/>
      <c r="E62" s="23"/>
      <c r="F62" s="32" t="str">
        <f>F20</f>
        <v>Kvasiny</v>
      </c>
      <c r="G62" s="23"/>
      <c r="H62" s="23"/>
      <c r="I62" s="33" t="s">
        <v>15</v>
      </c>
      <c r="J62" s="34" t="str">
        <f>IF(J20="","",J20)</f>
        <v>22. 11. 2018</v>
      </c>
      <c r="K62" s="25"/>
      <c r="W62" s="26"/>
      <c r="X62" s="27"/>
      <c r="Y62" s="28"/>
      <c r="Z62" s="29" t="s">
        <v>15</v>
      </c>
      <c r="AA62" s="6"/>
      <c r="AB62" s="30"/>
      <c r="AC62" s="31"/>
    </row>
    <row r="63" spans="2:29" s="21" customFormat="1" ht="6.95" customHeight="1" x14ac:dyDescent="0.3">
      <c r="B63" s="22"/>
      <c r="C63" s="23"/>
      <c r="D63" s="23"/>
      <c r="E63" s="23"/>
      <c r="F63" s="23"/>
      <c r="G63" s="23"/>
      <c r="H63" s="23"/>
      <c r="I63" s="24"/>
      <c r="J63" s="23"/>
      <c r="K63" s="25"/>
      <c r="W63" s="26"/>
      <c r="X63" s="27"/>
      <c r="Y63" s="28"/>
      <c r="Z63" s="29"/>
      <c r="AA63" s="6"/>
      <c r="AB63" s="30"/>
      <c r="AC63" s="31"/>
    </row>
    <row r="64" spans="2:29" s="21" customFormat="1" ht="15" x14ac:dyDescent="0.3">
      <c r="B64" s="22"/>
      <c r="C64" s="20" t="s">
        <v>16</v>
      </c>
      <c r="D64" s="23"/>
      <c r="E64" s="23"/>
      <c r="F64" s="32" t="str">
        <f>E23</f>
        <v>Obec Kvasiny, Kvasiny 81, 517 02 Kvasiny</v>
      </c>
      <c r="G64" s="23"/>
      <c r="H64" s="23"/>
      <c r="I64" s="33" t="s">
        <v>23</v>
      </c>
      <c r="J64" s="317" t="str">
        <f>E29</f>
        <v>ŘEZANINA &amp; BARTOŇ, s.r.o.</v>
      </c>
      <c r="K64" s="25"/>
      <c r="W64" s="26"/>
      <c r="X64" s="27"/>
      <c r="Y64" s="28"/>
      <c r="Z64" s="29" t="s">
        <v>23</v>
      </c>
      <c r="AA64" s="6"/>
      <c r="AB64" s="30"/>
      <c r="AC64" s="31"/>
    </row>
    <row r="65" spans="2:48" s="21" customFormat="1" ht="14.45" customHeight="1" x14ac:dyDescent="0.3">
      <c r="B65" s="22"/>
      <c r="C65" s="20" t="s">
        <v>22</v>
      </c>
      <c r="D65" s="23"/>
      <c r="E65" s="23"/>
      <c r="F65" s="32" t="str">
        <f>IF(E26="","",E26)</f>
        <v/>
      </c>
      <c r="G65" s="23"/>
      <c r="H65" s="23"/>
      <c r="I65" s="24"/>
      <c r="J65" s="318"/>
      <c r="K65" s="25"/>
      <c r="W65" s="26"/>
      <c r="X65" s="27"/>
      <c r="Y65" s="28"/>
      <c r="Z65" s="29"/>
      <c r="AA65" s="6"/>
      <c r="AB65" s="30"/>
      <c r="AC65" s="31"/>
    </row>
    <row r="66" spans="2:48" s="21" customFormat="1" ht="10.35" customHeight="1" x14ac:dyDescent="0.3">
      <c r="B66" s="22"/>
      <c r="C66" s="23"/>
      <c r="D66" s="23"/>
      <c r="E66" s="23"/>
      <c r="F66" s="23"/>
      <c r="G66" s="23"/>
      <c r="H66" s="23"/>
      <c r="I66" s="24"/>
      <c r="J66" s="23"/>
      <c r="K66" s="25"/>
      <c r="W66" s="26"/>
      <c r="X66" s="27"/>
      <c r="Y66" s="28"/>
      <c r="Z66" s="29"/>
      <c r="AA66" s="6"/>
      <c r="AB66" s="30"/>
      <c r="AC66" s="31"/>
    </row>
    <row r="67" spans="2:48" s="21" customFormat="1" ht="29.25" customHeight="1" x14ac:dyDescent="0.3">
      <c r="B67" s="22"/>
      <c r="C67" s="73" t="s">
        <v>40</v>
      </c>
      <c r="D67" s="57"/>
      <c r="E67" s="57"/>
      <c r="F67" s="57"/>
      <c r="G67" s="57"/>
      <c r="H67" s="57"/>
      <c r="I67" s="74"/>
      <c r="J67" s="75" t="s">
        <v>41</v>
      </c>
      <c r="K67" s="76"/>
      <c r="W67" s="26"/>
      <c r="X67" s="27"/>
      <c r="Y67" s="28"/>
      <c r="Z67" s="29"/>
      <c r="AA67" s="6"/>
      <c r="AB67" s="30"/>
      <c r="AC67" s="31"/>
    </row>
    <row r="68" spans="2:48" s="21" customFormat="1" ht="10.35" customHeight="1" x14ac:dyDescent="0.3">
      <c r="B68" s="22"/>
      <c r="C68" s="23"/>
      <c r="D68" s="23"/>
      <c r="E68" s="23"/>
      <c r="F68" s="23"/>
      <c r="G68" s="23"/>
      <c r="H68" s="23"/>
      <c r="I68" s="24"/>
      <c r="J68" s="23"/>
      <c r="K68" s="25"/>
      <c r="W68" s="26"/>
      <c r="X68" s="27"/>
      <c r="Y68" s="28"/>
      <c r="Z68" s="29"/>
      <c r="AA68" s="6"/>
      <c r="AB68" s="30"/>
      <c r="AC68" s="31"/>
    </row>
    <row r="69" spans="2:48" s="21" customFormat="1" ht="29.25" customHeight="1" x14ac:dyDescent="0.3">
      <c r="B69" s="22"/>
      <c r="C69" s="77" t="s">
        <v>42</v>
      </c>
      <c r="D69" s="23"/>
      <c r="E69" s="23"/>
      <c r="F69" s="23"/>
      <c r="G69" s="23"/>
      <c r="H69" s="23"/>
      <c r="I69" s="24"/>
      <c r="J69" s="51">
        <f>J100</f>
        <v>-319784.8</v>
      </c>
      <c r="K69" s="25"/>
      <c r="W69" s="26"/>
      <c r="X69" s="27"/>
      <c r="Y69" s="28"/>
      <c r="Z69" s="29"/>
      <c r="AA69" s="6"/>
      <c r="AB69" s="30"/>
      <c r="AC69" s="31"/>
      <c r="AV69" s="9" t="s">
        <v>43</v>
      </c>
    </row>
    <row r="70" spans="2:48" s="85" customFormat="1" ht="24.95" customHeight="1" x14ac:dyDescent="0.3">
      <c r="B70" s="78"/>
      <c r="C70" s="79"/>
      <c r="D70" s="80" t="s">
        <v>44</v>
      </c>
      <c r="E70" s="81"/>
      <c r="F70" s="81"/>
      <c r="G70" s="81"/>
      <c r="H70" s="81"/>
      <c r="I70" s="82"/>
      <c r="J70" s="83">
        <f>J101</f>
        <v>-319784.8</v>
      </c>
      <c r="K70" s="84"/>
      <c r="W70" s="86"/>
      <c r="X70" s="87"/>
      <c r="Y70" s="88"/>
      <c r="Z70" s="89"/>
      <c r="AA70" s="90"/>
      <c r="AB70" s="91"/>
      <c r="AC70" s="92"/>
    </row>
    <row r="71" spans="2:48" s="100" customFormat="1" ht="19.899999999999999" customHeight="1" x14ac:dyDescent="0.3">
      <c r="B71" s="93"/>
      <c r="C71" s="94"/>
      <c r="D71" s="95" t="s">
        <v>45</v>
      </c>
      <c r="E71" s="96"/>
      <c r="F71" s="96"/>
      <c r="G71" s="96"/>
      <c r="H71" s="96"/>
      <c r="I71" s="97"/>
      <c r="J71" s="98">
        <f>J102</f>
        <v>-40501.600000000006</v>
      </c>
      <c r="K71" s="99"/>
      <c r="W71" s="101"/>
      <c r="X71" s="102"/>
      <c r="Y71" s="103"/>
      <c r="Z71" s="104"/>
      <c r="AA71" s="105"/>
      <c r="AB71" s="106"/>
      <c r="AC71" s="107"/>
    </row>
    <row r="72" spans="2:48" s="100" customFormat="1" ht="19.899999999999999" customHeight="1" x14ac:dyDescent="0.3">
      <c r="B72" s="93"/>
      <c r="C72" s="94"/>
      <c r="D72" s="95" t="s">
        <v>46</v>
      </c>
      <c r="E72" s="96"/>
      <c r="F72" s="96"/>
      <c r="G72" s="96"/>
      <c r="H72" s="96"/>
      <c r="I72" s="97"/>
      <c r="J72" s="98">
        <f>J106</f>
        <v>-45242.400000000001</v>
      </c>
      <c r="K72" s="99"/>
      <c r="W72" s="101"/>
      <c r="X72" s="102"/>
      <c r="Y72" s="103"/>
      <c r="Z72" s="104"/>
      <c r="AA72" s="105"/>
      <c r="AB72" s="106"/>
      <c r="AC72" s="107"/>
    </row>
    <row r="73" spans="2:48" s="100" customFormat="1" ht="19.899999999999999" customHeight="1" x14ac:dyDescent="0.3">
      <c r="B73" s="93"/>
      <c r="C73" s="94"/>
      <c r="D73" s="95" t="s">
        <v>47</v>
      </c>
      <c r="E73" s="96"/>
      <c r="F73" s="96"/>
      <c r="G73" s="96"/>
      <c r="H73" s="96"/>
      <c r="I73" s="97"/>
      <c r="J73" s="98">
        <f>J111</f>
        <v>-144328.79999999999</v>
      </c>
      <c r="K73" s="99"/>
      <c r="W73" s="101"/>
      <c r="X73" s="102"/>
      <c r="Y73" s="103"/>
      <c r="Z73" s="104"/>
      <c r="AA73" s="105"/>
      <c r="AB73" s="106"/>
      <c r="AC73" s="107"/>
    </row>
    <row r="74" spans="2:48" s="100" customFormat="1" ht="19.899999999999999" customHeight="1" x14ac:dyDescent="0.3">
      <c r="B74" s="93"/>
      <c r="C74" s="94"/>
      <c r="D74" s="95" t="s">
        <v>48</v>
      </c>
      <c r="E74" s="96"/>
      <c r="F74" s="96"/>
      <c r="G74" s="96"/>
      <c r="H74" s="96"/>
      <c r="I74" s="97"/>
      <c r="J74" s="98">
        <f>J118</f>
        <v>-16912</v>
      </c>
      <c r="K74" s="99"/>
      <c r="W74" s="86"/>
      <c r="X74" s="87"/>
      <c r="Y74" s="88"/>
      <c r="Z74" s="89"/>
      <c r="AA74" s="90"/>
      <c r="AB74" s="91"/>
      <c r="AC74" s="92"/>
    </row>
    <row r="75" spans="2:48" s="100" customFormat="1" ht="19.899999999999999" customHeight="1" x14ac:dyDescent="0.3">
      <c r="B75" s="93"/>
      <c r="C75" s="94"/>
      <c r="D75" s="95" t="s">
        <v>49</v>
      </c>
      <c r="E75" s="96"/>
      <c r="F75" s="96"/>
      <c r="G75" s="96"/>
      <c r="H75" s="96"/>
      <c r="I75" s="97"/>
      <c r="J75" s="98">
        <f>J121</f>
        <v>-22736</v>
      </c>
      <c r="K75" s="99"/>
      <c r="W75" s="101"/>
      <c r="X75" s="102"/>
      <c r="Y75" s="103"/>
      <c r="Z75" s="104"/>
      <c r="AA75" s="105"/>
      <c r="AB75" s="106"/>
      <c r="AC75" s="107"/>
    </row>
    <row r="76" spans="2:48" s="100" customFormat="1" ht="19.899999999999999" customHeight="1" x14ac:dyDescent="0.3">
      <c r="B76" s="93"/>
      <c r="C76" s="94"/>
      <c r="D76" s="95" t="s">
        <v>50</v>
      </c>
      <c r="E76" s="96"/>
      <c r="F76" s="96"/>
      <c r="G76" s="96"/>
      <c r="H76" s="96"/>
      <c r="I76" s="97"/>
      <c r="J76" s="98">
        <f>J124</f>
        <v>-6048</v>
      </c>
      <c r="K76" s="99"/>
      <c r="W76" s="101"/>
      <c r="X76" s="102"/>
      <c r="Y76" s="103"/>
      <c r="Z76" s="104"/>
      <c r="AA76" s="105"/>
      <c r="AB76" s="106"/>
      <c r="AC76" s="107"/>
    </row>
    <row r="77" spans="2:48" s="100" customFormat="1" ht="19.899999999999999" customHeight="1" x14ac:dyDescent="0.3">
      <c r="B77" s="93"/>
      <c r="C77" s="94"/>
      <c r="D77" s="95" t="s">
        <v>51</v>
      </c>
      <c r="E77" s="96"/>
      <c r="F77" s="96"/>
      <c r="G77" s="96"/>
      <c r="H77" s="96"/>
      <c r="I77" s="97"/>
      <c r="J77" s="98">
        <f>J126</f>
        <v>-22736</v>
      </c>
      <c r="K77" s="99"/>
      <c r="W77" s="101"/>
      <c r="X77" s="102"/>
      <c r="Y77" s="103"/>
      <c r="Z77" s="104"/>
      <c r="AA77" s="105"/>
      <c r="AB77" s="106"/>
      <c r="AC77" s="107"/>
    </row>
    <row r="78" spans="2:48" s="100" customFormat="1" ht="19.899999999999999" customHeight="1" x14ac:dyDescent="0.3">
      <c r="B78" s="93"/>
      <c r="C78" s="94"/>
      <c r="D78" s="95" t="s">
        <v>52</v>
      </c>
      <c r="E78" s="96"/>
      <c r="F78" s="96"/>
      <c r="G78" s="96"/>
      <c r="H78" s="96"/>
      <c r="I78" s="97"/>
      <c r="J78" s="98">
        <f>J129</f>
        <v>-21280</v>
      </c>
      <c r="K78" s="99"/>
      <c r="W78" s="101"/>
      <c r="X78" s="102"/>
      <c r="Y78" s="103"/>
      <c r="Z78" s="104"/>
      <c r="AA78" s="105"/>
      <c r="AB78" s="106"/>
      <c r="AC78" s="107"/>
    </row>
    <row r="79" spans="2:48" s="21" customFormat="1" ht="21.75" customHeight="1" x14ac:dyDescent="0.3">
      <c r="B79" s="22"/>
      <c r="C79" s="23"/>
      <c r="D79" s="23"/>
      <c r="E79" s="23"/>
      <c r="F79" s="23"/>
      <c r="G79" s="23"/>
      <c r="H79" s="23"/>
      <c r="I79" s="24"/>
      <c r="J79" s="23"/>
      <c r="K79" s="25"/>
      <c r="W79" s="26"/>
      <c r="X79" s="27"/>
      <c r="Y79" s="28"/>
      <c r="Z79" s="29"/>
      <c r="AA79" s="6"/>
      <c r="AB79" s="30"/>
      <c r="AC79" s="31"/>
    </row>
    <row r="80" spans="2:48" s="21" customFormat="1" ht="6.95" customHeight="1" x14ac:dyDescent="0.3">
      <c r="B80" s="65"/>
      <c r="C80" s="66"/>
      <c r="D80" s="66"/>
      <c r="E80" s="66"/>
      <c r="F80" s="66"/>
      <c r="G80" s="66"/>
      <c r="H80" s="66"/>
      <c r="I80" s="67"/>
      <c r="J80" s="66"/>
      <c r="K80" s="68"/>
      <c r="W80" s="26"/>
      <c r="X80" s="27"/>
      <c r="Y80" s="28"/>
      <c r="Z80" s="29"/>
      <c r="AA80" s="6"/>
      <c r="AB80" s="30"/>
      <c r="AC80" s="31"/>
    </row>
    <row r="84" spans="2:29" s="21" customFormat="1" ht="6.95" customHeight="1" x14ac:dyDescent="0.3">
      <c r="B84" s="108"/>
      <c r="C84" s="109"/>
      <c r="D84" s="109"/>
      <c r="E84" s="109"/>
      <c r="F84" s="109"/>
      <c r="G84" s="109"/>
      <c r="H84" s="109"/>
      <c r="I84" s="71"/>
      <c r="J84" s="109"/>
      <c r="K84" s="109"/>
      <c r="L84" s="110"/>
      <c r="W84" s="26"/>
      <c r="X84" s="27"/>
      <c r="Y84" s="28"/>
      <c r="Z84" s="29"/>
      <c r="AA84" s="6"/>
      <c r="AB84" s="30"/>
      <c r="AC84" s="31"/>
    </row>
    <row r="85" spans="2:29" s="21" customFormat="1" ht="36.950000000000003" customHeight="1" x14ac:dyDescent="0.3">
      <c r="B85" s="22"/>
      <c r="C85" s="111" t="s">
        <v>53</v>
      </c>
      <c r="D85" s="112"/>
      <c r="E85" s="112"/>
      <c r="F85" s="112"/>
      <c r="G85" s="112"/>
      <c r="H85" s="112"/>
      <c r="I85" s="113"/>
      <c r="J85" s="112"/>
      <c r="K85" s="112"/>
      <c r="L85" s="110"/>
      <c r="W85" s="26"/>
      <c r="X85" s="27"/>
      <c r="Y85" s="28"/>
      <c r="Z85" s="29"/>
      <c r="AA85" s="6"/>
      <c r="AB85" s="30"/>
      <c r="AC85" s="31"/>
    </row>
    <row r="86" spans="2:29" s="21" customFormat="1" ht="6.95" customHeight="1" x14ac:dyDescent="0.3">
      <c r="B86" s="22"/>
      <c r="C86" s="112"/>
      <c r="D86" s="112"/>
      <c r="E86" s="112"/>
      <c r="F86" s="112"/>
      <c r="G86" s="112"/>
      <c r="H86" s="112"/>
      <c r="I86" s="113"/>
      <c r="J86" s="112"/>
      <c r="K86" s="112"/>
      <c r="L86" s="110"/>
      <c r="W86" s="26"/>
      <c r="X86" s="27"/>
      <c r="Y86" s="28"/>
      <c r="Z86" s="29"/>
      <c r="AA86" s="6"/>
      <c r="AB86" s="30"/>
      <c r="AC86" s="31"/>
    </row>
    <row r="87" spans="2:29" s="21" customFormat="1" ht="14.45" customHeight="1" x14ac:dyDescent="0.3">
      <c r="B87" s="22"/>
      <c r="C87" s="114" t="s">
        <v>5</v>
      </c>
      <c r="D87" s="112"/>
      <c r="E87" s="112"/>
      <c r="F87" s="112"/>
      <c r="G87" s="112"/>
      <c r="H87" s="112"/>
      <c r="I87" s="113"/>
      <c r="J87" s="112"/>
      <c r="K87" s="112"/>
      <c r="L87" s="110"/>
      <c r="W87" s="26"/>
      <c r="X87" s="27"/>
      <c r="Y87" s="28"/>
      <c r="Z87" s="29"/>
      <c r="AA87" s="6"/>
      <c r="AB87" s="30"/>
      <c r="AC87" s="31"/>
    </row>
    <row r="88" spans="2:29" s="21" customFormat="1" ht="16.5" customHeight="1" x14ac:dyDescent="0.3">
      <c r="B88" s="22"/>
      <c r="C88" s="112"/>
      <c r="D88" s="112"/>
      <c r="E88" s="319" t="str">
        <f>E13</f>
        <v>Revitalizace ZŠ a MŠ Kvasiny</v>
      </c>
      <c r="F88" s="320"/>
      <c r="G88" s="320"/>
      <c r="H88" s="320"/>
      <c r="I88" s="113"/>
      <c r="J88" s="112"/>
      <c r="K88" s="112"/>
      <c r="L88" s="110"/>
      <c r="W88" s="26"/>
      <c r="X88" s="27"/>
      <c r="Y88" s="28"/>
      <c r="Z88" s="29"/>
      <c r="AA88" s="6"/>
      <c r="AB88" s="30"/>
      <c r="AC88" s="31"/>
    </row>
    <row r="89" spans="2:29" ht="15" x14ac:dyDescent="0.3">
      <c r="B89" s="14"/>
      <c r="C89" s="114" t="s">
        <v>6</v>
      </c>
      <c r="D89" s="115"/>
      <c r="E89" s="115"/>
      <c r="F89" s="115"/>
      <c r="G89" s="115"/>
      <c r="H89" s="115"/>
      <c r="J89" s="115"/>
      <c r="K89" s="115"/>
      <c r="L89" s="116"/>
    </row>
    <row r="90" spans="2:29" s="21" customFormat="1" ht="16.5" customHeight="1" x14ac:dyDescent="0.3">
      <c r="B90" s="22"/>
      <c r="C90" s="112"/>
      <c r="D90" s="112"/>
      <c r="E90" s="319" t="s">
        <v>7</v>
      </c>
      <c r="F90" s="311"/>
      <c r="G90" s="311"/>
      <c r="H90" s="311"/>
      <c r="I90" s="113"/>
      <c r="J90" s="112"/>
      <c r="K90" s="112"/>
      <c r="L90" s="110"/>
      <c r="W90" s="117"/>
      <c r="X90" s="27"/>
      <c r="Y90" s="28"/>
      <c r="Z90" s="29"/>
      <c r="AA90" s="6"/>
      <c r="AB90" s="30"/>
      <c r="AC90" s="31"/>
    </row>
    <row r="91" spans="2:29" s="21" customFormat="1" ht="14.45" customHeight="1" x14ac:dyDescent="0.3">
      <c r="B91" s="22"/>
      <c r="C91" s="114" t="s">
        <v>8</v>
      </c>
      <c r="D91" s="112"/>
      <c r="E91" s="112"/>
      <c r="F91" s="112"/>
      <c r="G91" s="112"/>
      <c r="H91" s="112"/>
      <c r="I91" s="113"/>
      <c r="J91" s="112"/>
      <c r="K91" s="112"/>
      <c r="L91" s="110"/>
      <c r="W91" s="26"/>
      <c r="X91" s="27"/>
      <c r="Y91" s="28"/>
      <c r="Z91" s="29"/>
      <c r="AA91" s="6"/>
      <c r="AB91" s="30"/>
      <c r="AC91" s="31"/>
    </row>
    <row r="92" spans="2:29" s="21" customFormat="1" ht="17.25" customHeight="1" x14ac:dyDescent="0.3">
      <c r="B92" s="22"/>
      <c r="C92" s="112"/>
      <c r="D92" s="112"/>
      <c r="E92" s="310" t="str">
        <f>E17</f>
        <v>I.01 - Interiér SO 01</v>
      </c>
      <c r="F92" s="311"/>
      <c r="G92" s="311"/>
      <c r="H92" s="311"/>
      <c r="I92" s="113"/>
      <c r="J92" s="112"/>
      <c r="K92" s="112"/>
      <c r="L92" s="110"/>
      <c r="W92" s="117"/>
      <c r="X92" s="27"/>
      <c r="Y92" s="28"/>
      <c r="Z92" s="29"/>
      <c r="AA92" s="6"/>
      <c r="AB92" s="30"/>
      <c r="AC92" s="31"/>
    </row>
    <row r="93" spans="2:29" s="21" customFormat="1" ht="6.95" customHeight="1" x14ac:dyDescent="0.3">
      <c r="B93" s="22"/>
      <c r="C93" s="112"/>
      <c r="D93" s="112"/>
      <c r="E93" s="112"/>
      <c r="F93" s="112"/>
      <c r="G93" s="112"/>
      <c r="H93" s="112"/>
      <c r="I93" s="113"/>
      <c r="J93" s="112"/>
      <c r="K93" s="112"/>
      <c r="L93" s="110"/>
      <c r="W93" s="117"/>
      <c r="X93" s="27"/>
      <c r="Y93" s="28"/>
      <c r="Z93" s="29"/>
      <c r="AA93" s="6"/>
      <c r="AB93" s="30"/>
      <c r="AC93" s="31"/>
    </row>
    <row r="94" spans="2:29" s="21" customFormat="1" ht="18" customHeight="1" x14ac:dyDescent="0.3">
      <c r="B94" s="22"/>
      <c r="C94" s="114" t="s">
        <v>13</v>
      </c>
      <c r="D94" s="112"/>
      <c r="E94" s="112"/>
      <c r="F94" s="118" t="str">
        <f>F20</f>
        <v>Kvasiny</v>
      </c>
      <c r="G94" s="112"/>
      <c r="H94" s="112"/>
      <c r="I94" s="119" t="s">
        <v>15</v>
      </c>
      <c r="J94" s="120" t="str">
        <f>IF(J20="","",J20)</f>
        <v>22. 11. 2018</v>
      </c>
      <c r="K94" s="112"/>
      <c r="L94" s="110"/>
      <c r="W94" s="26"/>
      <c r="X94" s="27"/>
      <c r="Y94" s="28"/>
      <c r="Z94" s="29" t="s">
        <v>15</v>
      </c>
      <c r="AA94" s="6"/>
      <c r="AB94" s="30"/>
      <c r="AC94" s="31"/>
    </row>
    <row r="95" spans="2:29" s="21" customFormat="1" ht="6.95" customHeight="1" x14ac:dyDescent="0.3">
      <c r="B95" s="22"/>
      <c r="C95" s="112"/>
      <c r="D95" s="112"/>
      <c r="E95" s="112"/>
      <c r="F95" s="112"/>
      <c r="G95" s="112"/>
      <c r="H95" s="112"/>
      <c r="I95" s="113"/>
      <c r="J95" s="112"/>
      <c r="K95" s="112"/>
      <c r="L95" s="110"/>
      <c r="W95" s="121"/>
      <c r="X95" s="27"/>
      <c r="Y95" s="28"/>
      <c r="Z95" s="29"/>
      <c r="AA95" s="6"/>
      <c r="AB95" s="30"/>
      <c r="AC95" s="31"/>
    </row>
    <row r="96" spans="2:29" s="21" customFormat="1" ht="15" x14ac:dyDescent="0.3">
      <c r="B96" s="22"/>
      <c r="C96" s="114" t="s">
        <v>16</v>
      </c>
      <c r="D96" s="112"/>
      <c r="E96" s="112"/>
      <c r="F96" s="118" t="str">
        <f>E23</f>
        <v>Obec Kvasiny, Kvasiny 81, 517 02 Kvasiny</v>
      </c>
      <c r="G96" s="112"/>
      <c r="H96" s="112"/>
      <c r="I96" s="119" t="s">
        <v>23</v>
      </c>
      <c r="J96" s="118" t="str">
        <f>E29</f>
        <v>ŘEZANINA &amp; BARTOŇ, s.r.o.</v>
      </c>
      <c r="K96" s="112"/>
      <c r="L96" s="110"/>
      <c r="W96" s="26"/>
      <c r="X96" s="27"/>
      <c r="Y96" s="28"/>
      <c r="Z96" s="29" t="s">
        <v>23</v>
      </c>
      <c r="AA96" s="6"/>
      <c r="AB96" s="30"/>
      <c r="AC96" s="31"/>
    </row>
    <row r="97" spans="2:66" s="21" customFormat="1" ht="14.45" customHeight="1" x14ac:dyDescent="0.3">
      <c r="B97" s="22"/>
      <c r="C97" s="114" t="s">
        <v>22</v>
      </c>
      <c r="D97" s="112"/>
      <c r="E97" s="112"/>
      <c r="F97" s="118" t="str">
        <f>IF(E26="","",E26)</f>
        <v/>
      </c>
      <c r="G97" s="112"/>
      <c r="H97" s="112"/>
      <c r="I97" s="113"/>
      <c r="J97" s="112"/>
      <c r="K97" s="112"/>
      <c r="L97" s="110"/>
      <c r="W97" s="117"/>
      <c r="X97" s="27"/>
      <c r="Y97" s="28"/>
      <c r="Z97" s="29"/>
      <c r="AA97" s="6"/>
      <c r="AB97" s="30"/>
      <c r="AC97" s="31"/>
    </row>
    <row r="98" spans="2:66" s="21" customFormat="1" ht="10.35" customHeight="1" x14ac:dyDescent="0.3">
      <c r="B98" s="22"/>
      <c r="C98" s="112"/>
      <c r="D98" s="112"/>
      <c r="E98" s="112"/>
      <c r="F98" s="112"/>
      <c r="G98" s="112"/>
      <c r="H98" s="112"/>
      <c r="I98" s="113"/>
      <c r="J98" s="112"/>
      <c r="K98" s="112"/>
      <c r="L98" s="110"/>
      <c r="W98" s="26"/>
      <c r="X98" s="27"/>
      <c r="Y98" s="28"/>
      <c r="Z98" s="29"/>
      <c r="AA98" s="6"/>
      <c r="AB98" s="30"/>
      <c r="AC98" s="31"/>
    </row>
    <row r="99" spans="2:66" s="42" customFormat="1" ht="29.25" customHeight="1" x14ac:dyDescent="0.3">
      <c r="B99" s="122"/>
      <c r="C99" s="123" t="s">
        <v>54</v>
      </c>
      <c r="D99" s="124" t="s">
        <v>55</v>
      </c>
      <c r="E99" s="124" t="s">
        <v>56</v>
      </c>
      <c r="F99" s="124" t="s">
        <v>57</v>
      </c>
      <c r="G99" s="124" t="s">
        <v>58</v>
      </c>
      <c r="H99" s="124" t="s">
        <v>59</v>
      </c>
      <c r="I99" s="125" t="s">
        <v>60</v>
      </c>
      <c r="J99" s="124" t="s">
        <v>41</v>
      </c>
      <c r="K99" s="126" t="s">
        <v>61</v>
      </c>
      <c r="L99" s="127"/>
      <c r="M99" s="128" t="s">
        <v>62</v>
      </c>
      <c r="N99" s="129" t="s">
        <v>30</v>
      </c>
      <c r="O99" s="129" t="s">
        <v>63</v>
      </c>
      <c r="P99" s="129" t="s">
        <v>64</v>
      </c>
      <c r="Q99" s="129" t="s">
        <v>65</v>
      </c>
      <c r="R99" s="129" t="s">
        <v>66</v>
      </c>
      <c r="S99" s="129" t="s">
        <v>67</v>
      </c>
      <c r="T99" s="130" t="s">
        <v>68</v>
      </c>
      <c r="W99" s="131">
        <v>1.1200000000000001</v>
      </c>
      <c r="X99" s="41"/>
      <c r="Z99" s="43" t="s">
        <v>69</v>
      </c>
      <c r="AA99" s="44"/>
      <c r="AB99" s="45"/>
      <c r="AC99" s="46"/>
    </row>
    <row r="100" spans="2:66" s="21" customFormat="1" ht="29.25" customHeight="1" x14ac:dyDescent="0.35">
      <c r="B100" s="22"/>
      <c r="C100" s="132" t="s">
        <v>42</v>
      </c>
      <c r="D100" s="112"/>
      <c r="E100" s="112"/>
      <c r="F100" s="112"/>
      <c r="G100" s="112"/>
      <c r="H100" s="112"/>
      <c r="I100" s="113"/>
      <c r="J100" s="133">
        <f>BL100</f>
        <v>-319784.8</v>
      </c>
      <c r="K100" s="112"/>
      <c r="L100" s="110"/>
      <c r="M100" s="134"/>
      <c r="N100" s="47"/>
      <c r="O100" s="47"/>
      <c r="P100" s="135">
        <f>P101</f>
        <v>0</v>
      </c>
      <c r="Q100" s="47"/>
      <c r="R100" s="135">
        <f>R101</f>
        <v>0</v>
      </c>
      <c r="S100" s="47"/>
      <c r="T100" s="136">
        <f>T101</f>
        <v>0</v>
      </c>
      <c r="W100" s="117"/>
      <c r="X100" s="27"/>
      <c r="Y100" s="28"/>
      <c r="Z100" s="29"/>
      <c r="AA100" s="6"/>
      <c r="AB100" s="30"/>
      <c r="AC100" s="31"/>
      <c r="AU100" s="9" t="s">
        <v>70</v>
      </c>
      <c r="AV100" s="9" t="s">
        <v>43</v>
      </c>
      <c r="BL100" s="137">
        <f>BL101</f>
        <v>-319784.8</v>
      </c>
    </row>
    <row r="101" spans="2:66" s="149" customFormat="1" ht="37.35" customHeight="1" x14ac:dyDescent="0.35">
      <c r="B101" s="138"/>
      <c r="C101" s="139"/>
      <c r="D101" s="140" t="s">
        <v>70</v>
      </c>
      <c r="E101" s="141" t="s">
        <v>71</v>
      </c>
      <c r="F101" s="141" t="s">
        <v>72</v>
      </c>
      <c r="G101" s="139"/>
      <c r="H101" s="139"/>
      <c r="I101" s="142"/>
      <c r="J101" s="143">
        <f>BL101</f>
        <v>-319784.8</v>
      </c>
      <c r="K101" s="139"/>
      <c r="L101" s="144"/>
      <c r="M101" s="145"/>
      <c r="N101" s="146"/>
      <c r="O101" s="146"/>
      <c r="P101" s="147">
        <f>P102+P106+P111+P118+P121+P124+P126+P129</f>
        <v>0</v>
      </c>
      <c r="Q101" s="146"/>
      <c r="R101" s="147">
        <f>R102+R106+R111+R118+R121+R124+R126+R129</f>
        <v>0</v>
      </c>
      <c r="S101" s="146"/>
      <c r="T101" s="148">
        <f>T102+T106+T111+T118+T121+T124+T126+T129</f>
        <v>0</v>
      </c>
      <c r="W101" s="150"/>
      <c r="X101" s="151"/>
      <c r="Y101" s="152"/>
      <c r="Z101" s="153"/>
      <c r="AA101" s="6" t="s">
        <v>73</v>
      </c>
      <c r="AB101" s="154" t="s">
        <v>74</v>
      </c>
      <c r="AC101" s="155"/>
      <c r="AS101" s="156" t="s">
        <v>75</v>
      </c>
      <c r="AU101" s="157" t="s">
        <v>70</v>
      </c>
      <c r="AV101" s="157" t="s">
        <v>76</v>
      </c>
      <c r="AZ101" s="156" t="s">
        <v>77</v>
      </c>
      <c r="BL101" s="158">
        <f>BL102+BL106+BL111+BL118+BL121+BL124+BL126+BL129</f>
        <v>-319784.8</v>
      </c>
    </row>
    <row r="102" spans="2:66" s="149" customFormat="1" ht="19.899999999999999" customHeight="1" x14ac:dyDescent="0.3">
      <c r="B102" s="138"/>
      <c r="C102" s="139"/>
      <c r="D102" s="140" t="s">
        <v>70</v>
      </c>
      <c r="E102" s="159" t="s">
        <v>78</v>
      </c>
      <c r="F102" s="159" t="s">
        <v>79</v>
      </c>
      <c r="G102" s="139"/>
      <c r="H102" s="139"/>
      <c r="I102" s="142"/>
      <c r="J102" s="160">
        <f>BL102</f>
        <v>-40501.600000000006</v>
      </c>
      <c r="K102" s="139"/>
      <c r="L102" s="144"/>
      <c r="M102" s="145"/>
      <c r="N102" s="146"/>
      <c r="O102" s="146"/>
      <c r="P102" s="147">
        <f>SUM(P103:P105)</f>
        <v>0</v>
      </c>
      <c r="Q102" s="146"/>
      <c r="R102" s="147">
        <f>SUM(R103:R105)</f>
        <v>0</v>
      </c>
      <c r="S102" s="146"/>
      <c r="T102" s="148">
        <f>SUM(T103:T105)</f>
        <v>0</v>
      </c>
      <c r="W102" s="117"/>
      <c r="X102" s="161"/>
      <c r="Y102" s="152"/>
      <c r="Z102" s="153"/>
      <c r="AA102" s="6"/>
      <c r="AB102" s="154"/>
      <c r="AC102" s="155"/>
      <c r="AS102" s="156" t="s">
        <v>75</v>
      </c>
      <c r="AU102" s="157" t="s">
        <v>70</v>
      </c>
      <c r="AV102" s="157" t="s">
        <v>75</v>
      </c>
      <c r="AZ102" s="156" t="s">
        <v>77</v>
      </c>
      <c r="BL102" s="158">
        <f>SUM(BL103:BL105)</f>
        <v>-40501.600000000006</v>
      </c>
    </row>
    <row r="103" spans="2:66" s="21" customFormat="1" ht="38.25" customHeight="1" x14ac:dyDescent="0.3">
      <c r="B103" s="22"/>
      <c r="C103" s="162" t="s">
        <v>75</v>
      </c>
      <c r="D103" s="162" t="s">
        <v>80</v>
      </c>
      <c r="E103" s="163" t="s">
        <v>81</v>
      </c>
      <c r="F103" s="164" t="s">
        <v>82</v>
      </c>
      <c r="G103" s="165" t="s">
        <v>83</v>
      </c>
      <c r="H103" s="166">
        <v>-4</v>
      </c>
      <c r="I103" s="167">
        <f t="shared" ref="I103:I133" si="0">CEILING((W103*$W$99),0.1)</f>
        <v>2296</v>
      </c>
      <c r="J103" s="168">
        <f>ROUND(I103*H103,2)</f>
        <v>-9184</v>
      </c>
      <c r="K103" s="164" t="s">
        <v>11</v>
      </c>
      <c r="L103" s="110"/>
      <c r="M103" s="169" t="s">
        <v>11</v>
      </c>
      <c r="N103" s="170" t="s">
        <v>31</v>
      </c>
      <c r="O103" s="23"/>
      <c r="P103" s="171">
        <f>O103*H103</f>
        <v>0</v>
      </c>
      <c r="Q103" s="171">
        <v>0</v>
      </c>
      <c r="R103" s="171">
        <f>Q103*H103</f>
        <v>0</v>
      </c>
      <c r="S103" s="171">
        <v>0</v>
      </c>
      <c r="T103" s="172">
        <f>S103*H103</f>
        <v>0</v>
      </c>
      <c r="W103" s="26">
        <v>2050</v>
      </c>
      <c r="X103" s="161"/>
      <c r="Y103" s="28"/>
      <c r="Z103" s="29">
        <v>1857</v>
      </c>
      <c r="AA103" s="6">
        <v>2050</v>
      </c>
      <c r="AB103" s="30">
        <v>2099</v>
      </c>
      <c r="AC103" s="31"/>
      <c r="AS103" s="9" t="s">
        <v>84</v>
      </c>
      <c r="AU103" s="9" t="s">
        <v>80</v>
      </c>
      <c r="AV103" s="9" t="s">
        <v>1</v>
      </c>
      <c r="AZ103" s="9" t="s">
        <v>77</v>
      </c>
      <c r="BF103" s="173">
        <f>IF(N103="základní",J103,0)</f>
        <v>-9184</v>
      </c>
      <c r="BG103" s="173">
        <f>IF(N103="snížená",J103,0)</f>
        <v>0</v>
      </c>
      <c r="BH103" s="173">
        <f>IF(N103="zákl. přenesená",J103,0)</f>
        <v>0</v>
      </c>
      <c r="BI103" s="173">
        <f>IF(N103="sníž. přenesená",J103,0)</f>
        <v>0</v>
      </c>
      <c r="BJ103" s="173">
        <f>IF(N103="nulová",J103,0)</f>
        <v>0</v>
      </c>
      <c r="BK103" s="9" t="s">
        <v>75</v>
      </c>
      <c r="BL103" s="173">
        <f>ROUND(I103*H103,2)</f>
        <v>-9184</v>
      </c>
      <c r="BM103" s="9" t="s">
        <v>84</v>
      </c>
      <c r="BN103" s="9" t="s">
        <v>1</v>
      </c>
    </row>
    <row r="104" spans="2:66" s="21" customFormat="1" ht="25.5" customHeight="1" x14ac:dyDescent="0.3">
      <c r="B104" s="22"/>
      <c r="C104" s="162" t="s">
        <v>1</v>
      </c>
      <c r="D104" s="162" t="s">
        <v>80</v>
      </c>
      <c r="E104" s="163" t="s">
        <v>85</v>
      </c>
      <c r="F104" s="164" t="s">
        <v>86</v>
      </c>
      <c r="G104" s="165" t="s">
        <v>83</v>
      </c>
      <c r="H104" s="166">
        <v>-4</v>
      </c>
      <c r="I104" s="167">
        <f t="shared" si="0"/>
        <v>1061.8</v>
      </c>
      <c r="J104" s="168">
        <f>ROUND(I104*H104,2)</f>
        <v>-4247.2</v>
      </c>
      <c r="K104" s="164" t="s">
        <v>11</v>
      </c>
      <c r="L104" s="110"/>
      <c r="M104" s="169" t="s">
        <v>11</v>
      </c>
      <c r="N104" s="170" t="s">
        <v>31</v>
      </c>
      <c r="O104" s="23"/>
      <c r="P104" s="171">
        <f>O104*H104</f>
        <v>0</v>
      </c>
      <c r="Q104" s="171">
        <v>0</v>
      </c>
      <c r="R104" s="171">
        <f>Q104*H104</f>
        <v>0</v>
      </c>
      <c r="S104" s="171">
        <v>0</v>
      </c>
      <c r="T104" s="172">
        <f>S104*H104</f>
        <v>0</v>
      </c>
      <c r="W104" s="174">
        <v>948</v>
      </c>
      <c r="X104" s="175"/>
      <c r="Y104" s="176"/>
      <c r="Z104" s="177">
        <v>1827</v>
      </c>
      <c r="AA104" s="6">
        <v>948</v>
      </c>
      <c r="AB104" s="178">
        <v>699</v>
      </c>
      <c r="AC104" s="179"/>
      <c r="AS104" s="9" t="s">
        <v>84</v>
      </c>
      <c r="AU104" s="9" t="s">
        <v>80</v>
      </c>
      <c r="AV104" s="9" t="s">
        <v>1</v>
      </c>
      <c r="AZ104" s="9" t="s">
        <v>77</v>
      </c>
      <c r="BF104" s="173">
        <f>IF(N104="základní",J104,0)</f>
        <v>-4247.2</v>
      </c>
      <c r="BG104" s="173">
        <f>IF(N104="snížená",J104,0)</f>
        <v>0</v>
      </c>
      <c r="BH104" s="173">
        <f>IF(N104="zákl. přenesená",J104,0)</f>
        <v>0</v>
      </c>
      <c r="BI104" s="173">
        <f>IF(N104="sníž. přenesená",J104,0)</f>
        <v>0</v>
      </c>
      <c r="BJ104" s="173">
        <f>IF(N104="nulová",J104,0)</f>
        <v>0</v>
      </c>
      <c r="BK104" s="9" t="s">
        <v>75</v>
      </c>
      <c r="BL104" s="173">
        <f>ROUND(I104*H104,2)</f>
        <v>-4247.2</v>
      </c>
      <c r="BM104" s="9" t="s">
        <v>84</v>
      </c>
      <c r="BN104" s="9" t="s">
        <v>84</v>
      </c>
    </row>
    <row r="105" spans="2:66" s="21" customFormat="1" ht="63.75" customHeight="1" x14ac:dyDescent="0.3">
      <c r="B105" s="22"/>
      <c r="C105" s="162" t="s">
        <v>87</v>
      </c>
      <c r="D105" s="162" t="s">
        <v>80</v>
      </c>
      <c r="E105" s="163" t="s">
        <v>88</v>
      </c>
      <c r="F105" s="164" t="s">
        <v>89</v>
      </c>
      <c r="G105" s="165" t="s">
        <v>83</v>
      </c>
      <c r="H105" s="166">
        <v>-1</v>
      </c>
      <c r="I105" s="167">
        <f t="shared" si="0"/>
        <v>27070.400000000001</v>
      </c>
      <c r="J105" s="168">
        <f>ROUND(I105*H105,2)</f>
        <v>-27070.400000000001</v>
      </c>
      <c r="K105" s="164" t="s">
        <v>11</v>
      </c>
      <c r="L105" s="110"/>
      <c r="M105" s="169" t="s">
        <v>11</v>
      </c>
      <c r="N105" s="170" t="s">
        <v>31</v>
      </c>
      <c r="O105" s="23"/>
      <c r="P105" s="171">
        <f>O105*H105</f>
        <v>0</v>
      </c>
      <c r="Q105" s="171">
        <v>0</v>
      </c>
      <c r="R105" s="171">
        <f>Q105*H105</f>
        <v>0</v>
      </c>
      <c r="S105" s="171">
        <v>0</v>
      </c>
      <c r="T105" s="172">
        <f>S105*H105</f>
        <v>0</v>
      </c>
      <c r="W105" s="174">
        <v>24170</v>
      </c>
      <c r="X105" s="175"/>
      <c r="Y105" s="176"/>
      <c r="Z105" s="177">
        <v>15880</v>
      </c>
      <c r="AA105" s="6">
        <v>24170</v>
      </c>
      <c r="AB105" s="178">
        <v>12696</v>
      </c>
      <c r="AC105" s="179"/>
      <c r="AS105" s="9" t="s">
        <v>84</v>
      </c>
      <c r="AU105" s="9" t="s">
        <v>80</v>
      </c>
      <c r="AV105" s="9" t="s">
        <v>1</v>
      </c>
      <c r="AZ105" s="9" t="s">
        <v>77</v>
      </c>
      <c r="BF105" s="173">
        <f>IF(N105="základní",J105,0)</f>
        <v>-27070.400000000001</v>
      </c>
      <c r="BG105" s="173">
        <f>IF(N105="snížená",J105,0)</f>
        <v>0</v>
      </c>
      <c r="BH105" s="173">
        <f>IF(N105="zákl. přenesená",J105,0)</f>
        <v>0</v>
      </c>
      <c r="BI105" s="173">
        <f>IF(N105="sníž. přenesená",J105,0)</f>
        <v>0</v>
      </c>
      <c r="BJ105" s="173">
        <f>IF(N105="nulová",J105,0)</f>
        <v>0</v>
      </c>
      <c r="BK105" s="9" t="s">
        <v>75</v>
      </c>
      <c r="BL105" s="173">
        <f>ROUND(I105*H105,2)</f>
        <v>-27070.400000000001</v>
      </c>
      <c r="BM105" s="9" t="s">
        <v>84</v>
      </c>
      <c r="BN105" s="9" t="s">
        <v>90</v>
      </c>
    </row>
    <row r="106" spans="2:66" s="149" customFormat="1" ht="29.85" customHeight="1" x14ac:dyDescent="0.3">
      <c r="B106" s="138"/>
      <c r="C106" s="139"/>
      <c r="D106" s="140" t="s">
        <v>70</v>
      </c>
      <c r="E106" s="159" t="s">
        <v>91</v>
      </c>
      <c r="F106" s="159" t="s">
        <v>92</v>
      </c>
      <c r="G106" s="139"/>
      <c r="H106" s="139"/>
      <c r="I106" s="142">
        <f t="shared" si="0"/>
        <v>0</v>
      </c>
      <c r="J106" s="160">
        <f>BL106</f>
        <v>-45242.400000000001</v>
      </c>
      <c r="K106" s="139"/>
      <c r="L106" s="144"/>
      <c r="M106" s="145"/>
      <c r="N106" s="146"/>
      <c r="O106" s="146"/>
      <c r="P106" s="147">
        <f>SUM(P107:P110)</f>
        <v>0</v>
      </c>
      <c r="Q106" s="146"/>
      <c r="R106" s="147">
        <f>SUM(R107:R110)</f>
        <v>0</v>
      </c>
      <c r="S106" s="146"/>
      <c r="T106" s="148">
        <f>SUM(T107:T110)</f>
        <v>0</v>
      </c>
      <c r="W106" s="174"/>
      <c r="X106" s="27"/>
      <c r="Y106" s="176"/>
      <c r="Z106" s="177"/>
      <c r="AA106" s="6"/>
      <c r="AB106" s="178"/>
      <c r="AC106" s="179"/>
      <c r="AS106" s="156" t="s">
        <v>75</v>
      </c>
      <c r="AU106" s="157" t="s">
        <v>70</v>
      </c>
      <c r="AV106" s="157" t="s">
        <v>75</v>
      </c>
      <c r="AZ106" s="156" t="s">
        <v>77</v>
      </c>
      <c r="BL106" s="158">
        <f>SUM(BL107:BL110)</f>
        <v>-45242.400000000001</v>
      </c>
    </row>
    <row r="107" spans="2:66" s="21" customFormat="1" ht="38.25" customHeight="1" x14ac:dyDescent="0.3">
      <c r="B107" s="22"/>
      <c r="C107" s="162" t="s">
        <v>84</v>
      </c>
      <c r="D107" s="162" t="s">
        <v>80</v>
      </c>
      <c r="E107" s="163" t="s">
        <v>93</v>
      </c>
      <c r="F107" s="164" t="s">
        <v>94</v>
      </c>
      <c r="G107" s="165" t="s">
        <v>83</v>
      </c>
      <c r="H107" s="166">
        <v>-10</v>
      </c>
      <c r="I107" s="167">
        <f t="shared" si="0"/>
        <v>1596</v>
      </c>
      <c r="J107" s="168">
        <f>ROUND(I107*H107,2)</f>
        <v>-15960</v>
      </c>
      <c r="K107" s="164" t="s">
        <v>11</v>
      </c>
      <c r="L107" s="110"/>
      <c r="M107" s="169" t="s">
        <v>11</v>
      </c>
      <c r="N107" s="170" t="s">
        <v>31</v>
      </c>
      <c r="O107" s="23"/>
      <c r="P107" s="171">
        <f>O107*H107</f>
        <v>0</v>
      </c>
      <c r="Q107" s="171">
        <v>0</v>
      </c>
      <c r="R107" s="171">
        <f>Q107*H107</f>
        <v>0</v>
      </c>
      <c r="S107" s="171">
        <v>0</v>
      </c>
      <c r="T107" s="172">
        <f>S107*H107</f>
        <v>0</v>
      </c>
      <c r="W107" s="117">
        <v>1425</v>
      </c>
      <c r="X107" s="180"/>
      <c r="Y107" s="181"/>
      <c r="Z107" s="182">
        <v>2592</v>
      </c>
      <c r="AA107" s="6">
        <v>1425</v>
      </c>
      <c r="AB107" s="183">
        <v>2248</v>
      </c>
      <c r="AC107" s="184"/>
      <c r="AS107" s="9" t="s">
        <v>84</v>
      </c>
      <c r="AU107" s="9" t="s">
        <v>80</v>
      </c>
      <c r="AV107" s="9" t="s">
        <v>1</v>
      </c>
      <c r="AZ107" s="9" t="s">
        <v>77</v>
      </c>
      <c r="BF107" s="173">
        <f>IF(N107="základní",J107,0)</f>
        <v>-15960</v>
      </c>
      <c r="BG107" s="173">
        <f>IF(N107="snížená",J107,0)</f>
        <v>0</v>
      </c>
      <c r="BH107" s="173">
        <f>IF(N107="zákl. přenesená",J107,0)</f>
        <v>0</v>
      </c>
      <c r="BI107" s="173">
        <f>IF(N107="sníž. přenesená",J107,0)</f>
        <v>0</v>
      </c>
      <c r="BJ107" s="173">
        <f>IF(N107="nulová",J107,0)</f>
        <v>0</v>
      </c>
      <c r="BK107" s="9" t="s">
        <v>75</v>
      </c>
      <c r="BL107" s="173">
        <f>ROUND(I107*H107,2)</f>
        <v>-15960</v>
      </c>
      <c r="BM107" s="9" t="s">
        <v>84</v>
      </c>
      <c r="BN107" s="9" t="s">
        <v>95</v>
      </c>
    </row>
    <row r="108" spans="2:66" s="21" customFormat="1" ht="38.25" customHeight="1" x14ac:dyDescent="0.3">
      <c r="B108" s="22"/>
      <c r="C108" s="162" t="s">
        <v>96</v>
      </c>
      <c r="D108" s="162" t="s">
        <v>80</v>
      </c>
      <c r="E108" s="163" t="s">
        <v>97</v>
      </c>
      <c r="F108" s="164" t="s">
        <v>98</v>
      </c>
      <c r="G108" s="165" t="s">
        <v>83</v>
      </c>
      <c r="H108" s="166">
        <v>-1</v>
      </c>
      <c r="I108" s="167">
        <f t="shared" si="0"/>
        <v>9049.6</v>
      </c>
      <c r="J108" s="168">
        <f>ROUND(I108*H108,2)</f>
        <v>-9049.6</v>
      </c>
      <c r="K108" s="164" t="s">
        <v>11</v>
      </c>
      <c r="L108" s="110"/>
      <c r="M108" s="169" t="s">
        <v>11</v>
      </c>
      <c r="N108" s="170" t="s">
        <v>31</v>
      </c>
      <c r="O108" s="23"/>
      <c r="P108" s="171">
        <f>O108*H108</f>
        <v>0</v>
      </c>
      <c r="Q108" s="171">
        <v>0</v>
      </c>
      <c r="R108" s="171">
        <f>Q108*H108</f>
        <v>0</v>
      </c>
      <c r="S108" s="171">
        <v>0</v>
      </c>
      <c r="T108" s="172">
        <f>S108*H108</f>
        <v>0</v>
      </c>
      <c r="W108" s="117">
        <v>8080</v>
      </c>
      <c r="X108" s="180"/>
      <c r="Y108" s="28"/>
      <c r="Z108" s="29">
        <v>9126</v>
      </c>
      <c r="AA108" s="6">
        <v>8080</v>
      </c>
      <c r="AB108" s="30">
        <v>6298</v>
      </c>
      <c r="AC108" s="31"/>
      <c r="AS108" s="9" t="s">
        <v>84</v>
      </c>
      <c r="AU108" s="9" t="s">
        <v>80</v>
      </c>
      <c r="AV108" s="9" t="s">
        <v>1</v>
      </c>
      <c r="AZ108" s="9" t="s">
        <v>77</v>
      </c>
      <c r="BF108" s="173">
        <f>IF(N108="základní",J108,0)</f>
        <v>-9049.6</v>
      </c>
      <c r="BG108" s="173">
        <f>IF(N108="snížená",J108,0)</f>
        <v>0</v>
      </c>
      <c r="BH108" s="173">
        <f>IF(N108="zákl. přenesená",J108,0)</f>
        <v>0</v>
      </c>
      <c r="BI108" s="173">
        <f>IF(N108="sníž. přenesená",J108,0)</f>
        <v>0</v>
      </c>
      <c r="BJ108" s="173">
        <f>IF(N108="nulová",J108,0)</f>
        <v>0</v>
      </c>
      <c r="BK108" s="9" t="s">
        <v>75</v>
      </c>
      <c r="BL108" s="173">
        <f>ROUND(I108*H108,2)</f>
        <v>-9049.6</v>
      </c>
      <c r="BM108" s="9" t="s">
        <v>84</v>
      </c>
      <c r="BN108" s="9" t="s">
        <v>99</v>
      </c>
    </row>
    <row r="109" spans="2:66" s="21" customFormat="1" ht="16.5" customHeight="1" x14ac:dyDescent="0.3">
      <c r="B109" s="22"/>
      <c r="C109" s="162" t="s">
        <v>90</v>
      </c>
      <c r="D109" s="162" t="s">
        <v>80</v>
      </c>
      <c r="E109" s="163" t="s">
        <v>100</v>
      </c>
      <c r="F109" s="164" t="s">
        <v>101</v>
      </c>
      <c r="G109" s="165" t="s">
        <v>83</v>
      </c>
      <c r="H109" s="166">
        <v>-20</v>
      </c>
      <c r="I109" s="167">
        <f t="shared" si="0"/>
        <v>862.40000000000009</v>
      </c>
      <c r="J109" s="168">
        <f>ROUND(I109*H109,2)</f>
        <v>-17248</v>
      </c>
      <c r="K109" s="164" t="s">
        <v>11</v>
      </c>
      <c r="L109" s="110"/>
      <c r="M109" s="169" t="s">
        <v>11</v>
      </c>
      <c r="N109" s="170" t="s">
        <v>31</v>
      </c>
      <c r="O109" s="23"/>
      <c r="P109" s="171">
        <f>O109*H109</f>
        <v>0</v>
      </c>
      <c r="Q109" s="171">
        <v>0</v>
      </c>
      <c r="R109" s="171">
        <f>Q109*H109</f>
        <v>0</v>
      </c>
      <c r="S109" s="171">
        <v>0</v>
      </c>
      <c r="T109" s="172">
        <f>S109*H109</f>
        <v>0</v>
      </c>
      <c r="W109" s="26">
        <v>770</v>
      </c>
      <c r="X109" s="27"/>
      <c r="Y109" s="28"/>
      <c r="Z109" s="29">
        <v>1038</v>
      </c>
      <c r="AA109" s="6">
        <v>770</v>
      </c>
      <c r="AB109" s="30">
        <v>999</v>
      </c>
      <c r="AC109" s="31"/>
      <c r="AS109" s="9" t="s">
        <v>84</v>
      </c>
      <c r="AU109" s="9" t="s">
        <v>80</v>
      </c>
      <c r="AV109" s="9" t="s">
        <v>1</v>
      </c>
      <c r="AZ109" s="9" t="s">
        <v>77</v>
      </c>
      <c r="BF109" s="173">
        <f>IF(N109="základní",J109,0)</f>
        <v>-17248</v>
      </c>
      <c r="BG109" s="173">
        <f>IF(N109="snížená",J109,0)</f>
        <v>0</v>
      </c>
      <c r="BH109" s="173">
        <f>IF(N109="zákl. přenesená",J109,0)</f>
        <v>0</v>
      </c>
      <c r="BI109" s="173">
        <f>IF(N109="sníž. přenesená",J109,0)</f>
        <v>0</v>
      </c>
      <c r="BJ109" s="173">
        <f>IF(N109="nulová",J109,0)</f>
        <v>0</v>
      </c>
      <c r="BK109" s="9" t="s">
        <v>75</v>
      </c>
      <c r="BL109" s="173">
        <f>ROUND(I109*H109,2)</f>
        <v>-17248</v>
      </c>
      <c r="BM109" s="9" t="s">
        <v>84</v>
      </c>
      <c r="BN109" s="9" t="s">
        <v>102</v>
      </c>
    </row>
    <row r="110" spans="2:66" s="21" customFormat="1" ht="38.25" customHeight="1" x14ac:dyDescent="0.3">
      <c r="B110" s="22"/>
      <c r="C110" s="162" t="s">
        <v>103</v>
      </c>
      <c r="D110" s="162" t="s">
        <v>80</v>
      </c>
      <c r="E110" s="163" t="s">
        <v>104</v>
      </c>
      <c r="F110" s="164" t="s">
        <v>105</v>
      </c>
      <c r="G110" s="165" t="s">
        <v>83</v>
      </c>
      <c r="H110" s="166">
        <v>-1</v>
      </c>
      <c r="I110" s="167">
        <f t="shared" si="0"/>
        <v>2984.8</v>
      </c>
      <c r="J110" s="168">
        <f>ROUND(I110*H110,2)</f>
        <v>-2984.8</v>
      </c>
      <c r="K110" s="164" t="s">
        <v>11</v>
      </c>
      <c r="L110" s="110"/>
      <c r="M110" s="169" t="s">
        <v>11</v>
      </c>
      <c r="N110" s="170" t="s">
        <v>31</v>
      </c>
      <c r="O110" s="23"/>
      <c r="P110" s="171">
        <f>O110*H110</f>
        <v>0</v>
      </c>
      <c r="Q110" s="171">
        <v>0</v>
      </c>
      <c r="R110" s="171">
        <f>Q110*H110</f>
        <v>0</v>
      </c>
      <c r="S110" s="171">
        <v>0</v>
      </c>
      <c r="T110" s="172">
        <f>S110*H110</f>
        <v>0</v>
      </c>
      <c r="W110" s="26">
        <v>2665</v>
      </c>
      <c r="X110" s="180"/>
      <c r="Y110" s="28"/>
      <c r="Z110" s="29">
        <v>3013</v>
      </c>
      <c r="AA110" s="6">
        <v>2665</v>
      </c>
      <c r="AB110" s="30">
        <v>2299</v>
      </c>
      <c r="AC110" s="31"/>
      <c r="AS110" s="9" t="s">
        <v>84</v>
      </c>
      <c r="AU110" s="9" t="s">
        <v>80</v>
      </c>
      <c r="AV110" s="9" t="s">
        <v>1</v>
      </c>
      <c r="AZ110" s="9" t="s">
        <v>77</v>
      </c>
      <c r="BF110" s="173">
        <f>IF(N110="základní",J110,0)</f>
        <v>-2984.8</v>
      </c>
      <c r="BG110" s="173">
        <f>IF(N110="snížená",J110,0)</f>
        <v>0</v>
      </c>
      <c r="BH110" s="173">
        <f>IF(N110="zákl. přenesená",J110,0)</f>
        <v>0</v>
      </c>
      <c r="BI110" s="173">
        <f>IF(N110="sníž. přenesená",J110,0)</f>
        <v>0</v>
      </c>
      <c r="BJ110" s="173">
        <f>IF(N110="nulová",J110,0)</f>
        <v>0</v>
      </c>
      <c r="BK110" s="9" t="s">
        <v>75</v>
      </c>
      <c r="BL110" s="173">
        <f>ROUND(I110*H110,2)</f>
        <v>-2984.8</v>
      </c>
      <c r="BM110" s="9" t="s">
        <v>84</v>
      </c>
      <c r="BN110" s="9" t="s">
        <v>106</v>
      </c>
    </row>
    <row r="111" spans="2:66" s="149" customFormat="1" ht="29.85" customHeight="1" x14ac:dyDescent="0.3">
      <c r="B111" s="138"/>
      <c r="C111" s="139"/>
      <c r="D111" s="140" t="s">
        <v>70</v>
      </c>
      <c r="E111" s="159" t="s">
        <v>107</v>
      </c>
      <c r="F111" s="159" t="s">
        <v>108</v>
      </c>
      <c r="G111" s="139"/>
      <c r="H111" s="139"/>
      <c r="I111" s="142">
        <f t="shared" si="0"/>
        <v>0</v>
      </c>
      <c r="J111" s="160">
        <f>BL111</f>
        <v>-144328.79999999999</v>
      </c>
      <c r="K111" s="139"/>
      <c r="L111" s="144"/>
      <c r="M111" s="145"/>
      <c r="N111" s="146"/>
      <c r="O111" s="146"/>
      <c r="P111" s="147">
        <f>SUM(P112:P117)</f>
        <v>0</v>
      </c>
      <c r="Q111" s="146"/>
      <c r="R111" s="147">
        <f>SUM(R112:R117)</f>
        <v>0</v>
      </c>
      <c r="S111" s="146"/>
      <c r="T111" s="148">
        <f>SUM(T112:T117)</f>
        <v>0</v>
      </c>
      <c r="W111" s="26"/>
      <c r="X111" s="27"/>
      <c r="Y111" s="28"/>
      <c r="Z111" s="29"/>
      <c r="AA111" s="6"/>
      <c r="AB111" s="30"/>
      <c r="AC111" s="31"/>
      <c r="AS111" s="156" t="s">
        <v>75</v>
      </c>
      <c r="AU111" s="157" t="s">
        <v>70</v>
      </c>
      <c r="AV111" s="157" t="s">
        <v>75</v>
      </c>
      <c r="AZ111" s="156" t="s">
        <v>77</v>
      </c>
      <c r="BL111" s="158">
        <f>SUM(BL112:BL117)</f>
        <v>-144328.79999999999</v>
      </c>
    </row>
    <row r="112" spans="2:66" s="21" customFormat="1" ht="51" customHeight="1" x14ac:dyDescent="0.3">
      <c r="B112" s="22"/>
      <c r="C112" s="162" t="s">
        <v>95</v>
      </c>
      <c r="D112" s="162" t="s">
        <v>80</v>
      </c>
      <c r="E112" s="163" t="s">
        <v>109</v>
      </c>
      <c r="F112" s="234" t="s">
        <v>110</v>
      </c>
      <c r="G112" s="165" t="s">
        <v>83</v>
      </c>
      <c r="H112" s="166">
        <v>-1</v>
      </c>
      <c r="I112" s="167">
        <f t="shared" si="0"/>
        <v>40656</v>
      </c>
      <c r="J112" s="168">
        <f t="shared" ref="J112:J117" si="1">ROUND(I112*H112,2)</f>
        <v>-40656</v>
      </c>
      <c r="K112" s="164" t="s">
        <v>11</v>
      </c>
      <c r="L112" s="110"/>
      <c r="M112" s="169" t="s">
        <v>11</v>
      </c>
      <c r="N112" s="170" t="s">
        <v>31</v>
      </c>
      <c r="O112" s="23"/>
      <c r="P112" s="171">
        <f t="shared" ref="P112:P117" si="2">O112*H112</f>
        <v>0</v>
      </c>
      <c r="Q112" s="171">
        <v>0</v>
      </c>
      <c r="R112" s="171">
        <f t="shared" ref="R112:R117" si="3">Q112*H112</f>
        <v>0</v>
      </c>
      <c r="S112" s="171">
        <v>0</v>
      </c>
      <c r="T112" s="172">
        <f t="shared" ref="T112:T117" si="4">S112*H112</f>
        <v>0</v>
      </c>
      <c r="W112" s="26">
        <v>36300</v>
      </c>
      <c r="X112" s="180"/>
      <c r="Y112" s="28"/>
      <c r="Z112" s="29">
        <v>36324</v>
      </c>
      <c r="AA112" s="6">
        <v>0</v>
      </c>
      <c r="AB112" s="30">
        <v>0</v>
      </c>
      <c r="AC112" s="31"/>
      <c r="AS112" s="9" t="s">
        <v>84</v>
      </c>
      <c r="AU112" s="9" t="s">
        <v>80</v>
      </c>
      <c r="AV112" s="9" t="s">
        <v>1</v>
      </c>
      <c r="AZ112" s="9" t="s">
        <v>77</v>
      </c>
      <c r="BF112" s="173">
        <f t="shared" ref="BF112:BF117" si="5">IF(N112="základní",J112,0)</f>
        <v>-40656</v>
      </c>
      <c r="BG112" s="173">
        <f t="shared" ref="BG112:BG117" si="6">IF(N112="snížená",J112,0)</f>
        <v>0</v>
      </c>
      <c r="BH112" s="173">
        <f t="shared" ref="BH112:BH117" si="7">IF(N112="zákl. přenesená",J112,0)</f>
        <v>0</v>
      </c>
      <c r="BI112" s="173">
        <f t="shared" ref="BI112:BI117" si="8">IF(N112="sníž. přenesená",J112,0)</f>
        <v>0</v>
      </c>
      <c r="BJ112" s="173">
        <f t="shared" ref="BJ112:BJ117" si="9">IF(N112="nulová",J112,0)</f>
        <v>0</v>
      </c>
      <c r="BK112" s="9" t="s">
        <v>75</v>
      </c>
      <c r="BL112" s="173">
        <f t="shared" ref="BL112:BL117" si="10">ROUND(I112*H112,2)</f>
        <v>-40656</v>
      </c>
      <c r="BM112" s="9" t="s">
        <v>84</v>
      </c>
      <c r="BN112" s="9" t="s">
        <v>111</v>
      </c>
    </row>
    <row r="113" spans="2:66" s="21" customFormat="1" ht="38.25" customHeight="1" x14ac:dyDescent="0.3">
      <c r="B113" s="22"/>
      <c r="C113" s="162" t="s">
        <v>112</v>
      </c>
      <c r="D113" s="162" t="s">
        <v>80</v>
      </c>
      <c r="E113" s="163" t="s">
        <v>113</v>
      </c>
      <c r="F113" s="234" t="s">
        <v>114</v>
      </c>
      <c r="G113" s="165" t="s">
        <v>83</v>
      </c>
      <c r="H113" s="166">
        <v>-5</v>
      </c>
      <c r="I113" s="167">
        <f t="shared" si="0"/>
        <v>5712</v>
      </c>
      <c r="J113" s="168">
        <f t="shared" si="1"/>
        <v>-28560</v>
      </c>
      <c r="K113" s="164" t="s">
        <v>11</v>
      </c>
      <c r="L113" s="110"/>
      <c r="M113" s="169" t="s">
        <v>11</v>
      </c>
      <c r="N113" s="170" t="s">
        <v>31</v>
      </c>
      <c r="O113" s="23"/>
      <c r="P113" s="171">
        <f t="shared" si="2"/>
        <v>0</v>
      </c>
      <c r="Q113" s="171">
        <v>0</v>
      </c>
      <c r="R113" s="171">
        <f t="shared" si="3"/>
        <v>0</v>
      </c>
      <c r="S113" s="171">
        <v>0</v>
      </c>
      <c r="T113" s="172">
        <f t="shared" si="4"/>
        <v>0</v>
      </c>
      <c r="W113" s="26">
        <v>5100</v>
      </c>
      <c r="X113" s="27"/>
      <c r="Y113" s="28"/>
      <c r="Z113" s="29">
        <v>2940</v>
      </c>
      <c r="AA113" s="6">
        <v>5100</v>
      </c>
      <c r="AB113" s="30">
        <v>2299</v>
      </c>
      <c r="AC113" s="31"/>
      <c r="AS113" s="9" t="s">
        <v>84</v>
      </c>
      <c r="AU113" s="9" t="s">
        <v>80</v>
      </c>
      <c r="AV113" s="9" t="s">
        <v>1</v>
      </c>
      <c r="AZ113" s="9" t="s">
        <v>77</v>
      </c>
      <c r="BF113" s="173">
        <f t="shared" si="5"/>
        <v>-28560</v>
      </c>
      <c r="BG113" s="173">
        <f t="shared" si="6"/>
        <v>0</v>
      </c>
      <c r="BH113" s="173">
        <f t="shared" si="7"/>
        <v>0</v>
      </c>
      <c r="BI113" s="173">
        <f t="shared" si="8"/>
        <v>0</v>
      </c>
      <c r="BJ113" s="173">
        <f t="shared" si="9"/>
        <v>0</v>
      </c>
      <c r="BK113" s="9" t="s">
        <v>75</v>
      </c>
      <c r="BL113" s="173">
        <f t="shared" si="10"/>
        <v>-28560</v>
      </c>
      <c r="BM113" s="9" t="s">
        <v>84</v>
      </c>
      <c r="BN113" s="9" t="s">
        <v>115</v>
      </c>
    </row>
    <row r="114" spans="2:66" s="21" customFormat="1" ht="25.5" customHeight="1" x14ac:dyDescent="0.3">
      <c r="B114" s="22"/>
      <c r="C114" s="162" t="s">
        <v>99</v>
      </c>
      <c r="D114" s="162" t="s">
        <v>80</v>
      </c>
      <c r="E114" s="163" t="s">
        <v>116</v>
      </c>
      <c r="F114" s="234" t="s">
        <v>117</v>
      </c>
      <c r="G114" s="165" t="s">
        <v>83</v>
      </c>
      <c r="H114" s="166">
        <v>-26</v>
      </c>
      <c r="I114" s="167">
        <f t="shared" si="0"/>
        <v>862.40000000000009</v>
      </c>
      <c r="J114" s="168">
        <f t="shared" si="1"/>
        <v>-22422.400000000001</v>
      </c>
      <c r="K114" s="164" t="s">
        <v>11</v>
      </c>
      <c r="L114" s="110"/>
      <c r="M114" s="169" t="s">
        <v>11</v>
      </c>
      <c r="N114" s="170" t="s">
        <v>31</v>
      </c>
      <c r="O114" s="23"/>
      <c r="P114" s="171">
        <f t="shared" si="2"/>
        <v>0</v>
      </c>
      <c r="Q114" s="171">
        <v>0</v>
      </c>
      <c r="R114" s="171">
        <f t="shared" si="3"/>
        <v>0</v>
      </c>
      <c r="S114" s="171">
        <v>0</v>
      </c>
      <c r="T114" s="172">
        <f t="shared" si="4"/>
        <v>0</v>
      </c>
      <c r="W114" s="26">
        <v>770</v>
      </c>
      <c r="X114" s="27"/>
      <c r="Y114" s="28"/>
      <c r="Z114" s="29">
        <v>1191</v>
      </c>
      <c r="AA114" s="6">
        <v>770</v>
      </c>
      <c r="AB114" s="30">
        <v>659</v>
      </c>
      <c r="AC114" s="31"/>
      <c r="AS114" s="9" t="s">
        <v>84</v>
      </c>
      <c r="AU114" s="9" t="s">
        <v>80</v>
      </c>
      <c r="AV114" s="9" t="s">
        <v>1</v>
      </c>
      <c r="AZ114" s="9" t="s">
        <v>77</v>
      </c>
      <c r="BF114" s="173">
        <f t="shared" si="5"/>
        <v>-22422.400000000001</v>
      </c>
      <c r="BG114" s="173">
        <f t="shared" si="6"/>
        <v>0</v>
      </c>
      <c r="BH114" s="173">
        <f t="shared" si="7"/>
        <v>0</v>
      </c>
      <c r="BI114" s="173">
        <f t="shared" si="8"/>
        <v>0</v>
      </c>
      <c r="BJ114" s="173">
        <f t="shared" si="9"/>
        <v>0</v>
      </c>
      <c r="BK114" s="9" t="s">
        <v>75</v>
      </c>
      <c r="BL114" s="173">
        <f t="shared" si="10"/>
        <v>-22422.400000000001</v>
      </c>
      <c r="BM114" s="9" t="s">
        <v>84</v>
      </c>
      <c r="BN114" s="9" t="s">
        <v>118</v>
      </c>
    </row>
    <row r="115" spans="2:66" s="21" customFormat="1" ht="38.25" customHeight="1" x14ac:dyDescent="0.3">
      <c r="B115" s="22"/>
      <c r="C115" s="162" t="s">
        <v>119</v>
      </c>
      <c r="D115" s="162" t="s">
        <v>80</v>
      </c>
      <c r="E115" s="163" t="s">
        <v>120</v>
      </c>
      <c r="F115" s="234" t="s">
        <v>98</v>
      </c>
      <c r="G115" s="165" t="s">
        <v>83</v>
      </c>
      <c r="H115" s="166">
        <v>-1</v>
      </c>
      <c r="I115" s="167">
        <f t="shared" si="0"/>
        <v>9049.6</v>
      </c>
      <c r="J115" s="168">
        <f t="shared" si="1"/>
        <v>-9049.6</v>
      </c>
      <c r="K115" s="164" t="s">
        <v>11</v>
      </c>
      <c r="L115" s="110"/>
      <c r="M115" s="169" t="s">
        <v>11</v>
      </c>
      <c r="N115" s="170" t="s">
        <v>31</v>
      </c>
      <c r="O115" s="23"/>
      <c r="P115" s="171">
        <f t="shared" si="2"/>
        <v>0</v>
      </c>
      <c r="Q115" s="171">
        <v>0</v>
      </c>
      <c r="R115" s="171">
        <f t="shared" si="3"/>
        <v>0</v>
      </c>
      <c r="S115" s="171">
        <v>0</v>
      </c>
      <c r="T115" s="172">
        <f t="shared" si="4"/>
        <v>0</v>
      </c>
      <c r="W115" s="26">
        <v>8080</v>
      </c>
      <c r="X115" s="180"/>
      <c r="Y115" s="28"/>
      <c r="Z115" s="29">
        <v>9126</v>
      </c>
      <c r="AA115" s="6">
        <v>8080</v>
      </c>
      <c r="AB115" s="30">
        <v>6298</v>
      </c>
      <c r="AC115" s="31"/>
      <c r="AS115" s="9" t="s">
        <v>84</v>
      </c>
      <c r="AU115" s="9" t="s">
        <v>80</v>
      </c>
      <c r="AV115" s="9" t="s">
        <v>1</v>
      </c>
      <c r="AZ115" s="9" t="s">
        <v>77</v>
      </c>
      <c r="BF115" s="173">
        <f t="shared" si="5"/>
        <v>-9049.6</v>
      </c>
      <c r="BG115" s="173">
        <f t="shared" si="6"/>
        <v>0</v>
      </c>
      <c r="BH115" s="173">
        <f t="shared" si="7"/>
        <v>0</v>
      </c>
      <c r="BI115" s="173">
        <f t="shared" si="8"/>
        <v>0</v>
      </c>
      <c r="BJ115" s="173">
        <f t="shared" si="9"/>
        <v>0</v>
      </c>
      <c r="BK115" s="9" t="s">
        <v>75</v>
      </c>
      <c r="BL115" s="173">
        <f t="shared" si="10"/>
        <v>-9049.6</v>
      </c>
      <c r="BM115" s="9" t="s">
        <v>84</v>
      </c>
      <c r="BN115" s="9" t="s">
        <v>121</v>
      </c>
    </row>
    <row r="116" spans="2:66" s="21" customFormat="1" ht="38.25" customHeight="1" x14ac:dyDescent="0.3">
      <c r="B116" s="22"/>
      <c r="C116" s="162" t="s">
        <v>102</v>
      </c>
      <c r="D116" s="162" t="s">
        <v>80</v>
      </c>
      <c r="E116" s="163" t="s">
        <v>122</v>
      </c>
      <c r="F116" s="234" t="s">
        <v>123</v>
      </c>
      <c r="G116" s="165" t="s">
        <v>83</v>
      </c>
      <c r="H116" s="166">
        <v>-1</v>
      </c>
      <c r="I116" s="167">
        <f t="shared" si="0"/>
        <v>2984.8</v>
      </c>
      <c r="J116" s="168">
        <f t="shared" si="1"/>
        <v>-2984.8</v>
      </c>
      <c r="K116" s="164" t="s">
        <v>11</v>
      </c>
      <c r="L116" s="110"/>
      <c r="M116" s="169" t="s">
        <v>11</v>
      </c>
      <c r="N116" s="170" t="s">
        <v>31</v>
      </c>
      <c r="O116" s="23"/>
      <c r="P116" s="171">
        <f t="shared" si="2"/>
        <v>0</v>
      </c>
      <c r="Q116" s="171">
        <v>0</v>
      </c>
      <c r="R116" s="171">
        <f t="shared" si="3"/>
        <v>0</v>
      </c>
      <c r="S116" s="171">
        <v>0</v>
      </c>
      <c r="T116" s="172">
        <f t="shared" si="4"/>
        <v>0</v>
      </c>
      <c r="W116" s="26">
        <v>2665</v>
      </c>
      <c r="X116" s="27"/>
      <c r="Y116" s="28"/>
      <c r="Z116" s="29">
        <v>3013</v>
      </c>
      <c r="AA116" s="6">
        <v>2665</v>
      </c>
      <c r="AB116" s="30">
        <v>2299</v>
      </c>
      <c r="AC116" s="31"/>
      <c r="AS116" s="9" t="s">
        <v>84</v>
      </c>
      <c r="AU116" s="9" t="s">
        <v>80</v>
      </c>
      <c r="AV116" s="9" t="s">
        <v>1</v>
      </c>
      <c r="AZ116" s="9" t="s">
        <v>77</v>
      </c>
      <c r="BF116" s="173">
        <f t="shared" si="5"/>
        <v>-2984.8</v>
      </c>
      <c r="BG116" s="173">
        <f t="shared" si="6"/>
        <v>0</v>
      </c>
      <c r="BH116" s="173">
        <f t="shared" si="7"/>
        <v>0</v>
      </c>
      <c r="BI116" s="173">
        <f t="shared" si="8"/>
        <v>0</v>
      </c>
      <c r="BJ116" s="173">
        <f t="shared" si="9"/>
        <v>0</v>
      </c>
      <c r="BK116" s="9" t="s">
        <v>75</v>
      </c>
      <c r="BL116" s="173">
        <f t="shared" si="10"/>
        <v>-2984.8</v>
      </c>
      <c r="BM116" s="9" t="s">
        <v>84</v>
      </c>
      <c r="BN116" s="9" t="s">
        <v>124</v>
      </c>
    </row>
    <row r="117" spans="2:66" s="21" customFormat="1" ht="51" customHeight="1" x14ac:dyDescent="0.3">
      <c r="B117" s="22"/>
      <c r="C117" s="162" t="s">
        <v>125</v>
      </c>
      <c r="D117" s="162" t="s">
        <v>80</v>
      </c>
      <c r="E117" s="163" t="s">
        <v>126</v>
      </c>
      <c r="F117" s="234" t="s">
        <v>110</v>
      </c>
      <c r="G117" s="165" t="s">
        <v>83</v>
      </c>
      <c r="H117" s="166">
        <v>-1</v>
      </c>
      <c r="I117" s="167">
        <f t="shared" si="0"/>
        <v>40656</v>
      </c>
      <c r="J117" s="168">
        <f t="shared" si="1"/>
        <v>-40656</v>
      </c>
      <c r="K117" s="164" t="s">
        <v>11</v>
      </c>
      <c r="L117" s="110"/>
      <c r="M117" s="169" t="s">
        <v>11</v>
      </c>
      <c r="N117" s="170" t="s">
        <v>31</v>
      </c>
      <c r="O117" s="23"/>
      <c r="P117" s="171">
        <f t="shared" si="2"/>
        <v>0</v>
      </c>
      <c r="Q117" s="171">
        <v>0</v>
      </c>
      <c r="R117" s="171">
        <f t="shared" si="3"/>
        <v>0</v>
      </c>
      <c r="S117" s="171">
        <v>0</v>
      </c>
      <c r="T117" s="172">
        <f t="shared" si="4"/>
        <v>0</v>
      </c>
      <c r="W117" s="26">
        <v>36300</v>
      </c>
      <c r="X117" s="180"/>
      <c r="Y117" s="28"/>
      <c r="Z117" s="29">
        <v>36324</v>
      </c>
      <c r="AA117" s="6">
        <v>0</v>
      </c>
      <c r="AB117" s="30">
        <v>0</v>
      </c>
      <c r="AC117" s="31"/>
      <c r="AS117" s="9" t="s">
        <v>84</v>
      </c>
      <c r="AU117" s="9" t="s">
        <v>80</v>
      </c>
      <c r="AV117" s="9" t="s">
        <v>1</v>
      </c>
      <c r="AZ117" s="9" t="s">
        <v>77</v>
      </c>
      <c r="BF117" s="173">
        <f t="shared" si="5"/>
        <v>-40656</v>
      </c>
      <c r="BG117" s="173">
        <f t="shared" si="6"/>
        <v>0</v>
      </c>
      <c r="BH117" s="173">
        <f t="shared" si="7"/>
        <v>0</v>
      </c>
      <c r="BI117" s="173">
        <f t="shared" si="8"/>
        <v>0</v>
      </c>
      <c r="BJ117" s="173">
        <f t="shared" si="9"/>
        <v>0</v>
      </c>
      <c r="BK117" s="9" t="s">
        <v>75</v>
      </c>
      <c r="BL117" s="173">
        <f t="shared" si="10"/>
        <v>-40656</v>
      </c>
      <c r="BM117" s="9" t="s">
        <v>84</v>
      </c>
      <c r="BN117" s="9" t="s">
        <v>127</v>
      </c>
    </row>
    <row r="118" spans="2:66" s="149" customFormat="1" ht="29.85" customHeight="1" x14ac:dyDescent="0.3">
      <c r="B118" s="138"/>
      <c r="C118" s="139"/>
      <c r="D118" s="140" t="s">
        <v>70</v>
      </c>
      <c r="E118" s="159" t="s">
        <v>128</v>
      </c>
      <c r="F118" s="235" t="s">
        <v>129</v>
      </c>
      <c r="G118" s="139"/>
      <c r="H118" s="139"/>
      <c r="I118" s="142">
        <f t="shared" si="0"/>
        <v>0</v>
      </c>
      <c r="J118" s="160">
        <f>BL118</f>
        <v>-16912</v>
      </c>
      <c r="K118" s="139"/>
      <c r="L118" s="144"/>
      <c r="M118" s="145"/>
      <c r="N118" s="146"/>
      <c r="O118" s="146"/>
      <c r="P118" s="147">
        <f>SUM(P119:P120)</f>
        <v>0</v>
      </c>
      <c r="Q118" s="146"/>
      <c r="R118" s="147">
        <f>SUM(R119:R120)</f>
        <v>0</v>
      </c>
      <c r="S118" s="146"/>
      <c r="T118" s="148">
        <f>SUM(T119:T120)</f>
        <v>0</v>
      </c>
      <c r="W118" s="26"/>
      <c r="X118" s="27"/>
      <c r="Y118" s="28"/>
      <c r="Z118" s="29"/>
      <c r="AA118" s="6"/>
      <c r="AB118" s="30"/>
      <c r="AC118" s="31"/>
      <c r="AS118" s="156" t="s">
        <v>75</v>
      </c>
      <c r="AU118" s="157" t="s">
        <v>70</v>
      </c>
      <c r="AV118" s="157" t="s">
        <v>75</v>
      </c>
      <c r="AZ118" s="156" t="s">
        <v>77</v>
      </c>
      <c r="BL118" s="158">
        <f>SUM(BL119:BL120)</f>
        <v>-16912</v>
      </c>
    </row>
    <row r="119" spans="2:66" s="21" customFormat="1" ht="51" customHeight="1" x14ac:dyDescent="0.3">
      <c r="B119" s="22"/>
      <c r="C119" s="162" t="s">
        <v>106</v>
      </c>
      <c r="D119" s="162" t="s">
        <v>80</v>
      </c>
      <c r="E119" s="163" t="s">
        <v>130</v>
      </c>
      <c r="F119" s="234" t="s">
        <v>131</v>
      </c>
      <c r="G119" s="165" t="s">
        <v>83</v>
      </c>
      <c r="H119" s="166">
        <v>-4</v>
      </c>
      <c r="I119" s="167">
        <f t="shared" si="0"/>
        <v>3696</v>
      </c>
      <c r="J119" s="168">
        <f>ROUND(I119*H119,2)</f>
        <v>-14784</v>
      </c>
      <c r="K119" s="164" t="s">
        <v>11</v>
      </c>
      <c r="L119" s="110"/>
      <c r="M119" s="169" t="s">
        <v>11</v>
      </c>
      <c r="N119" s="170" t="s">
        <v>31</v>
      </c>
      <c r="O119" s="23"/>
      <c r="P119" s="171">
        <f>O119*H119</f>
        <v>0</v>
      </c>
      <c r="Q119" s="171">
        <v>0</v>
      </c>
      <c r="R119" s="171">
        <f>Q119*H119</f>
        <v>0</v>
      </c>
      <c r="S119" s="171">
        <v>0</v>
      </c>
      <c r="T119" s="172">
        <f>S119*H119</f>
        <v>0</v>
      </c>
      <c r="W119" s="26">
        <v>3300</v>
      </c>
      <c r="X119" s="180"/>
      <c r="Y119" s="28"/>
      <c r="Z119" s="29">
        <v>3736</v>
      </c>
      <c r="AA119" s="6">
        <v>3300</v>
      </c>
      <c r="AB119" s="30">
        <v>0</v>
      </c>
      <c r="AC119" s="31"/>
      <c r="AS119" s="9" t="s">
        <v>84</v>
      </c>
      <c r="AU119" s="9" t="s">
        <v>80</v>
      </c>
      <c r="AV119" s="9" t="s">
        <v>1</v>
      </c>
      <c r="AZ119" s="9" t="s">
        <v>77</v>
      </c>
      <c r="BF119" s="173">
        <f>IF(N119="základní",J119,0)</f>
        <v>-14784</v>
      </c>
      <c r="BG119" s="173">
        <f>IF(N119="snížená",J119,0)</f>
        <v>0</v>
      </c>
      <c r="BH119" s="173">
        <f>IF(N119="zákl. přenesená",J119,0)</f>
        <v>0</v>
      </c>
      <c r="BI119" s="173">
        <f>IF(N119="sníž. přenesená",J119,0)</f>
        <v>0</v>
      </c>
      <c r="BJ119" s="173">
        <f>IF(N119="nulová",J119,0)</f>
        <v>0</v>
      </c>
      <c r="BK119" s="9" t="s">
        <v>75</v>
      </c>
      <c r="BL119" s="173">
        <f>ROUND(I119*H119,2)</f>
        <v>-14784</v>
      </c>
      <c r="BM119" s="9" t="s">
        <v>84</v>
      </c>
      <c r="BN119" s="9" t="s">
        <v>132</v>
      </c>
    </row>
    <row r="120" spans="2:66" s="21" customFormat="1" ht="25.5" customHeight="1" x14ac:dyDescent="0.3">
      <c r="B120" s="22"/>
      <c r="C120" s="162" t="s">
        <v>133</v>
      </c>
      <c r="D120" s="162" t="s">
        <v>80</v>
      </c>
      <c r="E120" s="163" t="s">
        <v>134</v>
      </c>
      <c r="F120" s="164" t="s">
        <v>135</v>
      </c>
      <c r="G120" s="165" t="s">
        <v>83</v>
      </c>
      <c r="H120" s="166">
        <v>-1</v>
      </c>
      <c r="I120" s="167">
        <f t="shared" si="0"/>
        <v>2128</v>
      </c>
      <c r="J120" s="168">
        <f>ROUND(I120*H120,2)</f>
        <v>-2128</v>
      </c>
      <c r="K120" s="164" t="s">
        <v>11</v>
      </c>
      <c r="L120" s="110"/>
      <c r="M120" s="169" t="s">
        <v>11</v>
      </c>
      <c r="N120" s="170" t="s">
        <v>31</v>
      </c>
      <c r="O120" s="23"/>
      <c r="P120" s="171">
        <f>O120*H120</f>
        <v>0</v>
      </c>
      <c r="Q120" s="171">
        <v>0</v>
      </c>
      <c r="R120" s="171">
        <f>Q120*H120</f>
        <v>0</v>
      </c>
      <c r="S120" s="171">
        <v>0</v>
      </c>
      <c r="T120" s="172">
        <f>S120*H120</f>
        <v>0</v>
      </c>
      <c r="W120" s="185">
        <v>1900</v>
      </c>
      <c r="X120" s="180"/>
      <c r="Y120" s="28"/>
      <c r="Z120" s="29">
        <v>2326</v>
      </c>
      <c r="AA120" s="6">
        <v>1900</v>
      </c>
      <c r="AB120" s="30">
        <v>1099</v>
      </c>
      <c r="AC120" s="31"/>
      <c r="AS120" s="9" t="s">
        <v>84</v>
      </c>
      <c r="AU120" s="9" t="s">
        <v>80</v>
      </c>
      <c r="AV120" s="9" t="s">
        <v>1</v>
      </c>
      <c r="AZ120" s="9" t="s">
        <v>77</v>
      </c>
      <c r="BF120" s="173">
        <f>IF(N120="základní",J120,0)</f>
        <v>-2128</v>
      </c>
      <c r="BG120" s="173">
        <f>IF(N120="snížená",J120,0)</f>
        <v>0</v>
      </c>
      <c r="BH120" s="173">
        <f>IF(N120="zákl. přenesená",J120,0)</f>
        <v>0</v>
      </c>
      <c r="BI120" s="173">
        <f>IF(N120="sníž. přenesená",J120,0)</f>
        <v>0</v>
      </c>
      <c r="BJ120" s="173">
        <f>IF(N120="nulová",J120,0)</f>
        <v>0</v>
      </c>
      <c r="BK120" s="9" t="s">
        <v>75</v>
      </c>
      <c r="BL120" s="173">
        <f>ROUND(I120*H120,2)</f>
        <v>-2128</v>
      </c>
      <c r="BM120" s="9" t="s">
        <v>84</v>
      </c>
      <c r="BN120" s="9" t="s">
        <v>136</v>
      </c>
    </row>
    <row r="121" spans="2:66" s="149" customFormat="1" ht="29.85" customHeight="1" x14ac:dyDescent="0.3">
      <c r="B121" s="138"/>
      <c r="C121" s="139"/>
      <c r="D121" s="140" t="s">
        <v>70</v>
      </c>
      <c r="E121" s="159" t="s">
        <v>137</v>
      </c>
      <c r="F121" s="159" t="s">
        <v>138</v>
      </c>
      <c r="G121" s="139"/>
      <c r="H121" s="139"/>
      <c r="I121" s="142">
        <f t="shared" si="0"/>
        <v>0</v>
      </c>
      <c r="J121" s="160">
        <f>BL121</f>
        <v>-22736</v>
      </c>
      <c r="K121" s="139"/>
      <c r="L121" s="144"/>
      <c r="M121" s="145"/>
      <c r="N121" s="146"/>
      <c r="O121" s="146"/>
      <c r="P121" s="147">
        <f>SUM(P122:P123)</f>
        <v>0</v>
      </c>
      <c r="Q121" s="146"/>
      <c r="R121" s="147">
        <f>SUM(R122:R123)</f>
        <v>0</v>
      </c>
      <c r="S121" s="146"/>
      <c r="T121" s="148">
        <f>SUM(T122:T123)</f>
        <v>0</v>
      </c>
      <c r="W121" s="26"/>
      <c r="X121" s="180"/>
      <c r="Y121" s="28"/>
      <c r="Z121" s="29"/>
      <c r="AA121" s="6"/>
      <c r="AB121" s="30"/>
      <c r="AC121" s="31"/>
      <c r="AS121" s="156" t="s">
        <v>75</v>
      </c>
      <c r="AU121" s="157" t="s">
        <v>70</v>
      </c>
      <c r="AV121" s="157" t="s">
        <v>75</v>
      </c>
      <c r="AZ121" s="156" t="s">
        <v>77</v>
      </c>
      <c r="BL121" s="158">
        <f>SUM(BL122:BL123)</f>
        <v>-22736</v>
      </c>
    </row>
    <row r="122" spans="2:66" s="21" customFormat="1" ht="38.25" customHeight="1" x14ac:dyDescent="0.3">
      <c r="B122" s="22"/>
      <c r="C122" s="162" t="s">
        <v>111</v>
      </c>
      <c r="D122" s="162" t="s">
        <v>80</v>
      </c>
      <c r="E122" s="163" t="s">
        <v>139</v>
      </c>
      <c r="F122" s="164" t="s">
        <v>140</v>
      </c>
      <c r="G122" s="165" t="s">
        <v>83</v>
      </c>
      <c r="H122" s="166">
        <v>-7</v>
      </c>
      <c r="I122" s="167">
        <f t="shared" si="0"/>
        <v>1904</v>
      </c>
      <c r="J122" s="168">
        <f>ROUND(I122*H122,2)</f>
        <v>-13328</v>
      </c>
      <c r="K122" s="164" t="s">
        <v>11</v>
      </c>
      <c r="L122" s="110"/>
      <c r="M122" s="169" t="s">
        <v>11</v>
      </c>
      <c r="N122" s="170" t="s">
        <v>31</v>
      </c>
      <c r="O122" s="23"/>
      <c r="P122" s="171">
        <f>O122*H122</f>
        <v>0</v>
      </c>
      <c r="Q122" s="171">
        <v>0</v>
      </c>
      <c r="R122" s="171">
        <f>Q122*H122</f>
        <v>0</v>
      </c>
      <c r="S122" s="171">
        <v>0</v>
      </c>
      <c r="T122" s="172">
        <f>S122*H122</f>
        <v>0</v>
      </c>
      <c r="W122" s="26">
        <v>1700</v>
      </c>
      <c r="X122" s="180"/>
      <c r="Y122" s="28"/>
      <c r="Z122" s="29">
        <v>1759</v>
      </c>
      <c r="AA122" s="6">
        <v>1700</v>
      </c>
      <c r="AB122" s="30">
        <v>2399</v>
      </c>
      <c r="AC122" s="31"/>
      <c r="AS122" s="9" t="s">
        <v>84</v>
      </c>
      <c r="AU122" s="9" t="s">
        <v>80</v>
      </c>
      <c r="AV122" s="9" t="s">
        <v>1</v>
      </c>
      <c r="AZ122" s="9" t="s">
        <v>77</v>
      </c>
      <c r="BF122" s="173">
        <f>IF(N122="základní",J122,0)</f>
        <v>-13328</v>
      </c>
      <c r="BG122" s="173">
        <f>IF(N122="snížená",J122,0)</f>
        <v>0</v>
      </c>
      <c r="BH122" s="173">
        <f>IF(N122="zákl. přenesená",J122,0)</f>
        <v>0</v>
      </c>
      <c r="BI122" s="173">
        <f>IF(N122="sníž. přenesená",J122,0)</f>
        <v>0</v>
      </c>
      <c r="BJ122" s="173">
        <f>IF(N122="nulová",J122,0)</f>
        <v>0</v>
      </c>
      <c r="BK122" s="9" t="s">
        <v>75</v>
      </c>
      <c r="BL122" s="173">
        <f>ROUND(I122*H122,2)</f>
        <v>-13328</v>
      </c>
      <c r="BM122" s="9" t="s">
        <v>84</v>
      </c>
      <c r="BN122" s="9" t="s">
        <v>141</v>
      </c>
    </row>
    <row r="123" spans="2:66" s="21" customFormat="1" ht="25.5" customHeight="1" x14ac:dyDescent="0.3">
      <c r="B123" s="22"/>
      <c r="C123" s="162" t="s">
        <v>142</v>
      </c>
      <c r="D123" s="162" t="s">
        <v>80</v>
      </c>
      <c r="E123" s="163" t="s">
        <v>143</v>
      </c>
      <c r="F123" s="164" t="s">
        <v>144</v>
      </c>
      <c r="G123" s="165" t="s">
        <v>83</v>
      </c>
      <c r="H123" s="166">
        <v>-7</v>
      </c>
      <c r="I123" s="167">
        <f t="shared" si="0"/>
        <v>1344</v>
      </c>
      <c r="J123" s="168">
        <f>ROUND(I123*H123,2)</f>
        <v>-9408</v>
      </c>
      <c r="K123" s="164" t="s">
        <v>11</v>
      </c>
      <c r="L123" s="110"/>
      <c r="M123" s="169" t="s">
        <v>11</v>
      </c>
      <c r="N123" s="170" t="s">
        <v>31</v>
      </c>
      <c r="O123" s="23"/>
      <c r="P123" s="171">
        <f>O123*H123</f>
        <v>0</v>
      </c>
      <c r="Q123" s="171">
        <v>0</v>
      </c>
      <c r="R123" s="171">
        <f>Q123*H123</f>
        <v>0</v>
      </c>
      <c r="S123" s="171">
        <v>0</v>
      </c>
      <c r="T123" s="172">
        <f>S123*H123</f>
        <v>0</v>
      </c>
      <c r="W123" s="186">
        <v>1200</v>
      </c>
      <c r="X123" s="180"/>
      <c r="Y123" s="181"/>
      <c r="Z123" s="182">
        <v>843</v>
      </c>
      <c r="AA123" s="6">
        <v>1200</v>
      </c>
      <c r="AB123" s="183">
        <v>599</v>
      </c>
      <c r="AC123" s="184"/>
      <c r="AS123" s="9" t="s">
        <v>84</v>
      </c>
      <c r="AU123" s="9" t="s">
        <v>80</v>
      </c>
      <c r="AV123" s="9" t="s">
        <v>1</v>
      </c>
      <c r="AZ123" s="9" t="s">
        <v>77</v>
      </c>
      <c r="BF123" s="173">
        <f>IF(N123="základní",J123,0)</f>
        <v>-9408</v>
      </c>
      <c r="BG123" s="173">
        <f>IF(N123="snížená",J123,0)</f>
        <v>0</v>
      </c>
      <c r="BH123" s="173">
        <f>IF(N123="zákl. přenesená",J123,0)</f>
        <v>0</v>
      </c>
      <c r="BI123" s="173">
        <f>IF(N123="sníž. přenesená",J123,0)</f>
        <v>0</v>
      </c>
      <c r="BJ123" s="173">
        <f>IF(N123="nulová",J123,0)</f>
        <v>0</v>
      </c>
      <c r="BK123" s="9" t="s">
        <v>75</v>
      </c>
      <c r="BL123" s="173">
        <f>ROUND(I123*H123,2)</f>
        <v>-9408</v>
      </c>
      <c r="BM123" s="9" t="s">
        <v>84</v>
      </c>
      <c r="BN123" s="9" t="s">
        <v>145</v>
      </c>
    </row>
    <row r="124" spans="2:66" s="149" customFormat="1" ht="29.85" customHeight="1" x14ac:dyDescent="0.3">
      <c r="B124" s="138"/>
      <c r="C124" s="139"/>
      <c r="D124" s="140" t="s">
        <v>70</v>
      </c>
      <c r="E124" s="159" t="s">
        <v>146</v>
      </c>
      <c r="F124" s="159" t="s">
        <v>147</v>
      </c>
      <c r="G124" s="139"/>
      <c r="H124" s="139"/>
      <c r="I124" s="142">
        <f t="shared" si="0"/>
        <v>0</v>
      </c>
      <c r="J124" s="160">
        <f>BL124</f>
        <v>-6048</v>
      </c>
      <c r="K124" s="139"/>
      <c r="L124" s="144"/>
      <c r="M124" s="145"/>
      <c r="N124" s="146"/>
      <c r="O124" s="146"/>
      <c r="P124" s="147">
        <f>SUM(P125:P125)</f>
        <v>0</v>
      </c>
      <c r="Q124" s="146"/>
      <c r="R124" s="147">
        <f>SUM(R125:R125)</f>
        <v>0</v>
      </c>
      <c r="S124" s="146"/>
      <c r="T124" s="148">
        <f>SUM(T125:T125)</f>
        <v>0</v>
      </c>
      <c r="W124" s="26"/>
      <c r="X124" s="27"/>
      <c r="Y124" s="28"/>
      <c r="Z124" s="29"/>
      <c r="AA124" s="6"/>
      <c r="AB124" s="30"/>
      <c r="AC124" s="31"/>
      <c r="AS124" s="156" t="s">
        <v>75</v>
      </c>
      <c r="AU124" s="157" t="s">
        <v>70</v>
      </c>
      <c r="AV124" s="157" t="s">
        <v>75</v>
      </c>
      <c r="AZ124" s="156" t="s">
        <v>77</v>
      </c>
      <c r="BL124" s="158">
        <f>SUM(BL125:BL125)</f>
        <v>-6048</v>
      </c>
    </row>
    <row r="125" spans="2:66" s="21" customFormat="1" ht="16.5" customHeight="1" x14ac:dyDescent="0.3">
      <c r="B125" s="22"/>
      <c r="C125" s="162" t="s">
        <v>115</v>
      </c>
      <c r="D125" s="162" t="s">
        <v>80</v>
      </c>
      <c r="E125" s="163" t="s">
        <v>148</v>
      </c>
      <c r="F125" s="164" t="s">
        <v>149</v>
      </c>
      <c r="G125" s="165" t="s">
        <v>83</v>
      </c>
      <c r="H125" s="166">
        <v>-1</v>
      </c>
      <c r="I125" s="167">
        <f t="shared" si="0"/>
        <v>6048</v>
      </c>
      <c r="J125" s="168">
        <f>ROUND(I125*H125,2)</f>
        <v>-6048</v>
      </c>
      <c r="K125" s="164" t="s">
        <v>11</v>
      </c>
      <c r="L125" s="110"/>
      <c r="M125" s="169" t="s">
        <v>11</v>
      </c>
      <c r="N125" s="170" t="s">
        <v>31</v>
      </c>
      <c r="O125" s="23"/>
      <c r="P125" s="171">
        <f>O125*H125</f>
        <v>0</v>
      </c>
      <c r="Q125" s="171">
        <v>0</v>
      </c>
      <c r="R125" s="171">
        <f>Q125*H125</f>
        <v>0</v>
      </c>
      <c r="S125" s="171">
        <v>0</v>
      </c>
      <c r="T125" s="172">
        <f>S125*H125</f>
        <v>0</v>
      </c>
      <c r="W125" s="26">
        <v>5400</v>
      </c>
      <c r="X125" s="180"/>
      <c r="Y125" s="28"/>
      <c r="Z125" s="29">
        <v>899</v>
      </c>
      <c r="AA125" s="6">
        <v>5400</v>
      </c>
      <c r="AB125" s="30">
        <v>2999</v>
      </c>
      <c r="AC125" s="31"/>
      <c r="AS125" s="9" t="s">
        <v>84</v>
      </c>
      <c r="AU125" s="9" t="s">
        <v>80</v>
      </c>
      <c r="AV125" s="9" t="s">
        <v>1</v>
      </c>
      <c r="AZ125" s="9" t="s">
        <v>77</v>
      </c>
      <c r="BF125" s="173">
        <f>IF(N125="základní",J125,0)</f>
        <v>-6048</v>
      </c>
      <c r="BG125" s="173">
        <f>IF(N125="snížená",J125,0)</f>
        <v>0</v>
      </c>
      <c r="BH125" s="173">
        <f>IF(N125="zákl. přenesená",J125,0)</f>
        <v>0</v>
      </c>
      <c r="BI125" s="173">
        <f>IF(N125="sníž. přenesená",J125,0)</f>
        <v>0</v>
      </c>
      <c r="BJ125" s="173">
        <f>IF(N125="nulová",J125,0)</f>
        <v>0</v>
      </c>
      <c r="BK125" s="9" t="s">
        <v>75</v>
      </c>
      <c r="BL125" s="173">
        <f>ROUND(I125*H125,2)</f>
        <v>-6048</v>
      </c>
      <c r="BM125" s="9" t="s">
        <v>84</v>
      </c>
      <c r="BN125" s="9" t="s">
        <v>150</v>
      </c>
    </row>
    <row r="126" spans="2:66" s="149" customFormat="1" ht="29.85" customHeight="1" x14ac:dyDescent="0.3">
      <c r="B126" s="138"/>
      <c r="C126" s="139"/>
      <c r="D126" s="140" t="s">
        <v>70</v>
      </c>
      <c r="E126" s="159" t="s">
        <v>151</v>
      </c>
      <c r="F126" s="159" t="s">
        <v>152</v>
      </c>
      <c r="G126" s="139"/>
      <c r="H126" s="139"/>
      <c r="I126" s="142">
        <f t="shared" si="0"/>
        <v>0</v>
      </c>
      <c r="J126" s="160">
        <f>BL126</f>
        <v>-22736</v>
      </c>
      <c r="K126" s="139"/>
      <c r="L126" s="144"/>
      <c r="M126" s="145"/>
      <c r="N126" s="146"/>
      <c r="O126" s="146"/>
      <c r="P126" s="147">
        <f>SUM(P127:P128)</f>
        <v>0</v>
      </c>
      <c r="Q126" s="146"/>
      <c r="R126" s="147">
        <f>SUM(R127:R128)</f>
        <v>0</v>
      </c>
      <c r="S126" s="146"/>
      <c r="T126" s="148">
        <f>SUM(T127:T128)</f>
        <v>0</v>
      </c>
      <c r="W126" s="26"/>
      <c r="X126" s="180"/>
      <c r="Y126" s="28"/>
      <c r="Z126" s="29"/>
      <c r="AA126" s="6"/>
      <c r="AB126" s="30"/>
      <c r="AC126" s="31"/>
      <c r="AS126" s="156" t="s">
        <v>75</v>
      </c>
      <c r="AU126" s="157" t="s">
        <v>70</v>
      </c>
      <c r="AV126" s="157" t="s">
        <v>75</v>
      </c>
      <c r="AZ126" s="156" t="s">
        <v>77</v>
      </c>
      <c r="BL126" s="158">
        <f>SUM(BL127:BL128)</f>
        <v>-22736</v>
      </c>
    </row>
    <row r="127" spans="2:66" s="21" customFormat="1" ht="38.25" customHeight="1" x14ac:dyDescent="0.3">
      <c r="B127" s="22"/>
      <c r="C127" s="162" t="s">
        <v>153</v>
      </c>
      <c r="D127" s="162" t="s">
        <v>80</v>
      </c>
      <c r="E127" s="163" t="s">
        <v>154</v>
      </c>
      <c r="F127" s="164" t="s">
        <v>140</v>
      </c>
      <c r="G127" s="165" t="s">
        <v>83</v>
      </c>
      <c r="H127" s="166">
        <v>-7</v>
      </c>
      <c r="I127" s="167">
        <f t="shared" si="0"/>
        <v>1904</v>
      </c>
      <c r="J127" s="168">
        <f>ROUND(I127*H127,2)</f>
        <v>-13328</v>
      </c>
      <c r="K127" s="164" t="s">
        <v>11</v>
      </c>
      <c r="L127" s="110"/>
      <c r="M127" s="169" t="s">
        <v>11</v>
      </c>
      <c r="N127" s="170" t="s">
        <v>31</v>
      </c>
      <c r="O127" s="23"/>
      <c r="P127" s="171">
        <f>O127*H127</f>
        <v>0</v>
      </c>
      <c r="Q127" s="171">
        <v>0</v>
      </c>
      <c r="R127" s="171">
        <f>Q127*H127</f>
        <v>0</v>
      </c>
      <c r="S127" s="171">
        <v>0</v>
      </c>
      <c r="T127" s="172">
        <f>S127*H127</f>
        <v>0</v>
      </c>
      <c r="W127" s="174">
        <v>1700</v>
      </c>
      <c r="X127" s="27"/>
      <c r="Y127" s="176"/>
      <c r="Z127" s="177">
        <v>1759</v>
      </c>
      <c r="AA127" s="6">
        <v>1700</v>
      </c>
      <c r="AB127" s="178">
        <v>2399</v>
      </c>
      <c r="AC127" s="179"/>
      <c r="AS127" s="9" t="s">
        <v>84</v>
      </c>
      <c r="AU127" s="9" t="s">
        <v>80</v>
      </c>
      <c r="AV127" s="9" t="s">
        <v>1</v>
      </c>
      <c r="AZ127" s="9" t="s">
        <v>77</v>
      </c>
      <c r="BF127" s="173">
        <f>IF(N127="základní",J127,0)</f>
        <v>-13328</v>
      </c>
      <c r="BG127" s="173">
        <f>IF(N127="snížená",J127,0)</f>
        <v>0</v>
      </c>
      <c r="BH127" s="173">
        <f>IF(N127="zákl. přenesená",J127,0)</f>
        <v>0</v>
      </c>
      <c r="BI127" s="173">
        <f>IF(N127="sníž. přenesená",J127,0)</f>
        <v>0</v>
      </c>
      <c r="BJ127" s="173">
        <f>IF(N127="nulová",J127,0)</f>
        <v>0</v>
      </c>
      <c r="BK127" s="9" t="s">
        <v>75</v>
      </c>
      <c r="BL127" s="173">
        <f>ROUND(I127*H127,2)</f>
        <v>-13328</v>
      </c>
      <c r="BM127" s="9" t="s">
        <v>84</v>
      </c>
      <c r="BN127" s="9" t="s">
        <v>155</v>
      </c>
    </row>
    <row r="128" spans="2:66" s="21" customFormat="1" ht="25.5" customHeight="1" x14ac:dyDescent="0.3">
      <c r="B128" s="22"/>
      <c r="C128" s="162" t="s">
        <v>118</v>
      </c>
      <c r="D128" s="162" t="s">
        <v>80</v>
      </c>
      <c r="E128" s="163" t="s">
        <v>156</v>
      </c>
      <c r="F128" s="164" t="s">
        <v>144</v>
      </c>
      <c r="G128" s="165" t="s">
        <v>83</v>
      </c>
      <c r="H128" s="166">
        <v>-7</v>
      </c>
      <c r="I128" s="167">
        <f t="shared" si="0"/>
        <v>1344</v>
      </c>
      <c r="J128" s="168">
        <f>ROUND(I128*H128,2)</f>
        <v>-9408</v>
      </c>
      <c r="K128" s="164" t="s">
        <v>11</v>
      </c>
      <c r="L128" s="110"/>
      <c r="M128" s="169" t="s">
        <v>11</v>
      </c>
      <c r="N128" s="170" t="s">
        <v>31</v>
      </c>
      <c r="O128" s="23"/>
      <c r="P128" s="171">
        <f>O128*H128</f>
        <v>0</v>
      </c>
      <c r="Q128" s="171">
        <v>0</v>
      </c>
      <c r="R128" s="171">
        <f>Q128*H128</f>
        <v>0</v>
      </c>
      <c r="S128" s="171">
        <v>0</v>
      </c>
      <c r="T128" s="172">
        <f>S128*H128</f>
        <v>0</v>
      </c>
      <c r="W128" s="26">
        <v>1200</v>
      </c>
      <c r="X128" s="27"/>
      <c r="Y128" s="28"/>
      <c r="Z128" s="29">
        <v>843</v>
      </c>
      <c r="AA128" s="6">
        <v>1200</v>
      </c>
      <c r="AB128" s="30">
        <v>599</v>
      </c>
      <c r="AC128" s="31"/>
      <c r="AS128" s="9" t="s">
        <v>84</v>
      </c>
      <c r="AU128" s="9" t="s">
        <v>80</v>
      </c>
      <c r="AV128" s="9" t="s">
        <v>1</v>
      </c>
      <c r="AZ128" s="9" t="s">
        <v>77</v>
      </c>
      <c r="BF128" s="173">
        <f>IF(N128="základní",J128,0)</f>
        <v>-9408</v>
      </c>
      <c r="BG128" s="173">
        <f>IF(N128="snížená",J128,0)</f>
        <v>0</v>
      </c>
      <c r="BH128" s="173">
        <f>IF(N128="zákl. přenesená",J128,0)</f>
        <v>0</v>
      </c>
      <c r="BI128" s="173">
        <f>IF(N128="sníž. přenesená",J128,0)</f>
        <v>0</v>
      </c>
      <c r="BJ128" s="173">
        <f>IF(N128="nulová",J128,0)</f>
        <v>0</v>
      </c>
      <c r="BK128" s="9" t="s">
        <v>75</v>
      </c>
      <c r="BL128" s="173">
        <f>ROUND(I128*H128,2)</f>
        <v>-9408</v>
      </c>
      <c r="BM128" s="9" t="s">
        <v>84</v>
      </c>
      <c r="BN128" s="9" t="s">
        <v>157</v>
      </c>
    </row>
    <row r="129" spans="2:66" s="149" customFormat="1" ht="29.85" customHeight="1" x14ac:dyDescent="0.3">
      <c r="B129" s="138"/>
      <c r="C129" s="139"/>
      <c r="D129" s="140" t="s">
        <v>70</v>
      </c>
      <c r="E129" s="159" t="s">
        <v>158</v>
      </c>
      <c r="F129" s="159" t="s">
        <v>159</v>
      </c>
      <c r="G129" s="139"/>
      <c r="H129" s="139"/>
      <c r="I129" s="142">
        <f t="shared" si="0"/>
        <v>0</v>
      </c>
      <c r="J129" s="160">
        <f>BL129</f>
        <v>-21280</v>
      </c>
      <c r="K129" s="139"/>
      <c r="L129" s="144"/>
      <c r="M129" s="145"/>
      <c r="N129" s="146"/>
      <c r="O129" s="146"/>
      <c r="P129" s="147">
        <f>SUM(P130:P133)</f>
        <v>0</v>
      </c>
      <c r="Q129" s="146"/>
      <c r="R129" s="147">
        <f>SUM(R130:R133)</f>
        <v>0</v>
      </c>
      <c r="S129" s="146"/>
      <c r="T129" s="148">
        <f>SUM(T130:T133)</f>
        <v>0</v>
      </c>
      <c r="W129" s="26"/>
      <c r="X129" s="180"/>
      <c r="Y129" s="28"/>
      <c r="Z129" s="29"/>
      <c r="AA129" s="187" t="s">
        <v>160</v>
      </c>
      <c r="AB129" s="183"/>
      <c r="AC129" s="31"/>
      <c r="AS129" s="156" t="s">
        <v>75</v>
      </c>
      <c r="AU129" s="157" t="s">
        <v>70</v>
      </c>
      <c r="AV129" s="157" t="s">
        <v>75</v>
      </c>
      <c r="AZ129" s="156" t="s">
        <v>77</v>
      </c>
      <c r="BL129" s="158">
        <f>SUM(BL130:BL133)</f>
        <v>-21280</v>
      </c>
    </row>
    <row r="130" spans="2:66" s="21" customFormat="1" ht="25.5" customHeight="1" x14ac:dyDescent="0.3">
      <c r="B130" s="22"/>
      <c r="C130" s="162" t="s">
        <v>161</v>
      </c>
      <c r="D130" s="162" t="s">
        <v>80</v>
      </c>
      <c r="E130" s="163" t="s">
        <v>162</v>
      </c>
      <c r="F130" s="164" t="s">
        <v>163</v>
      </c>
      <c r="G130" s="165" t="s">
        <v>83</v>
      </c>
      <c r="H130" s="166">
        <v>-1</v>
      </c>
      <c r="I130" s="167">
        <f t="shared" si="0"/>
        <v>4144</v>
      </c>
      <c r="J130" s="168">
        <f>ROUND(I130*H130,2)</f>
        <v>-4144</v>
      </c>
      <c r="K130" s="164" t="s">
        <v>11</v>
      </c>
      <c r="L130" s="110"/>
      <c r="M130" s="169" t="s">
        <v>11</v>
      </c>
      <c r="N130" s="170" t="s">
        <v>31</v>
      </c>
      <c r="O130" s="23"/>
      <c r="P130" s="171">
        <f>O130*H130</f>
        <v>0</v>
      </c>
      <c r="Q130" s="171">
        <v>0</v>
      </c>
      <c r="R130" s="171">
        <f>Q130*H130</f>
        <v>0</v>
      </c>
      <c r="S130" s="171">
        <v>0</v>
      </c>
      <c r="T130" s="172">
        <f>S130*H130</f>
        <v>0</v>
      </c>
      <c r="W130" s="26">
        <v>3700</v>
      </c>
      <c r="X130" s="27"/>
      <c r="Y130" s="28"/>
      <c r="Z130" s="29">
        <v>5142</v>
      </c>
      <c r="AA130" s="187">
        <v>2873</v>
      </c>
      <c r="AB130" s="30"/>
      <c r="AC130" s="31"/>
      <c r="AS130" s="9" t="s">
        <v>84</v>
      </c>
      <c r="AU130" s="9" t="s">
        <v>80</v>
      </c>
      <c r="AV130" s="9" t="s">
        <v>1</v>
      </c>
      <c r="AZ130" s="9" t="s">
        <v>77</v>
      </c>
      <c r="BF130" s="173">
        <f>IF(N130="základní",J130,0)</f>
        <v>-4144</v>
      </c>
      <c r="BG130" s="173">
        <f>IF(N130="snížená",J130,0)</f>
        <v>0</v>
      </c>
      <c r="BH130" s="173">
        <f>IF(N130="zákl. přenesená",J130,0)</f>
        <v>0</v>
      </c>
      <c r="BI130" s="173">
        <f>IF(N130="sníž. přenesená",J130,0)</f>
        <v>0</v>
      </c>
      <c r="BJ130" s="173">
        <f>IF(N130="nulová",J130,0)</f>
        <v>0</v>
      </c>
      <c r="BK130" s="9" t="s">
        <v>75</v>
      </c>
      <c r="BL130" s="173">
        <f>ROUND(I130*H130,2)</f>
        <v>-4144</v>
      </c>
      <c r="BM130" s="9" t="s">
        <v>84</v>
      </c>
      <c r="BN130" s="9" t="s">
        <v>164</v>
      </c>
    </row>
    <row r="131" spans="2:66" s="21" customFormat="1" ht="25.5" customHeight="1" x14ac:dyDescent="0.3">
      <c r="B131" s="22"/>
      <c r="C131" s="162" t="s">
        <v>121</v>
      </c>
      <c r="D131" s="162" t="s">
        <v>80</v>
      </c>
      <c r="E131" s="163" t="s">
        <v>165</v>
      </c>
      <c r="F131" s="164" t="s">
        <v>166</v>
      </c>
      <c r="G131" s="165" t="s">
        <v>83</v>
      </c>
      <c r="H131" s="166">
        <v>-1</v>
      </c>
      <c r="I131" s="167">
        <f t="shared" si="0"/>
        <v>3696</v>
      </c>
      <c r="J131" s="168">
        <f>ROUND(I131*H131,2)</f>
        <v>-3696</v>
      </c>
      <c r="K131" s="164" t="s">
        <v>11</v>
      </c>
      <c r="L131" s="110"/>
      <c r="M131" s="169" t="s">
        <v>11</v>
      </c>
      <c r="N131" s="170" t="s">
        <v>31</v>
      </c>
      <c r="O131" s="23"/>
      <c r="P131" s="171">
        <f>O131*H131</f>
        <v>0</v>
      </c>
      <c r="Q131" s="171">
        <v>0</v>
      </c>
      <c r="R131" s="171">
        <f>Q131*H131</f>
        <v>0</v>
      </c>
      <c r="S131" s="171">
        <v>0</v>
      </c>
      <c r="T131" s="172">
        <f>S131*H131</f>
        <v>0</v>
      </c>
      <c r="W131" s="26">
        <v>3300</v>
      </c>
      <c r="X131" s="27"/>
      <c r="Y131" s="28"/>
      <c r="Z131" s="29">
        <v>4090</v>
      </c>
      <c r="AA131" s="187">
        <v>2278</v>
      </c>
      <c r="AB131" s="30"/>
      <c r="AC131" s="31"/>
      <c r="AS131" s="9" t="s">
        <v>84</v>
      </c>
      <c r="AU131" s="9" t="s">
        <v>80</v>
      </c>
      <c r="AV131" s="9" t="s">
        <v>1</v>
      </c>
      <c r="AZ131" s="9" t="s">
        <v>77</v>
      </c>
      <c r="BF131" s="173">
        <f>IF(N131="základní",J131,0)</f>
        <v>-3696</v>
      </c>
      <c r="BG131" s="173">
        <f>IF(N131="snížená",J131,0)</f>
        <v>0</v>
      </c>
      <c r="BH131" s="173">
        <f>IF(N131="zákl. přenesená",J131,0)</f>
        <v>0</v>
      </c>
      <c r="BI131" s="173">
        <f>IF(N131="sníž. přenesená",J131,0)</f>
        <v>0</v>
      </c>
      <c r="BJ131" s="173">
        <f>IF(N131="nulová",J131,0)</f>
        <v>0</v>
      </c>
      <c r="BK131" s="9" t="s">
        <v>75</v>
      </c>
      <c r="BL131" s="173">
        <f>ROUND(I131*H131,2)</f>
        <v>-3696</v>
      </c>
      <c r="BM131" s="9" t="s">
        <v>84</v>
      </c>
      <c r="BN131" s="9" t="s">
        <v>167</v>
      </c>
    </row>
    <row r="132" spans="2:66" s="21" customFormat="1" ht="25.5" customHeight="1" x14ac:dyDescent="0.3">
      <c r="B132" s="22"/>
      <c r="C132" s="162" t="s">
        <v>168</v>
      </c>
      <c r="D132" s="162" t="s">
        <v>80</v>
      </c>
      <c r="E132" s="163" t="s">
        <v>169</v>
      </c>
      <c r="F132" s="164" t="s">
        <v>170</v>
      </c>
      <c r="G132" s="165" t="s">
        <v>83</v>
      </c>
      <c r="H132" s="166">
        <v>-2</v>
      </c>
      <c r="I132" s="167">
        <f t="shared" si="0"/>
        <v>3360</v>
      </c>
      <c r="J132" s="168">
        <f>ROUND(I132*H132,2)</f>
        <v>-6720</v>
      </c>
      <c r="K132" s="164" t="s">
        <v>11</v>
      </c>
      <c r="L132" s="110"/>
      <c r="M132" s="169" t="s">
        <v>11</v>
      </c>
      <c r="N132" s="170" t="s">
        <v>31</v>
      </c>
      <c r="O132" s="23"/>
      <c r="P132" s="171">
        <f>O132*H132</f>
        <v>0</v>
      </c>
      <c r="Q132" s="171">
        <v>0</v>
      </c>
      <c r="R132" s="171">
        <f>Q132*H132</f>
        <v>0</v>
      </c>
      <c r="S132" s="171">
        <v>0</v>
      </c>
      <c r="T132" s="172">
        <f>S132*H132</f>
        <v>0</v>
      </c>
      <c r="W132" s="26">
        <v>3000</v>
      </c>
      <c r="X132" s="180"/>
      <c r="Y132" s="28"/>
      <c r="Z132" s="29">
        <v>2662</v>
      </c>
      <c r="AA132" s="187">
        <v>2288</v>
      </c>
      <c r="AB132" s="30"/>
      <c r="AC132" s="31"/>
      <c r="AS132" s="9" t="s">
        <v>84</v>
      </c>
      <c r="AU132" s="9" t="s">
        <v>80</v>
      </c>
      <c r="AV132" s="9" t="s">
        <v>1</v>
      </c>
      <c r="AZ132" s="9" t="s">
        <v>77</v>
      </c>
      <c r="BF132" s="173">
        <f>IF(N132="základní",J132,0)</f>
        <v>-6720</v>
      </c>
      <c r="BG132" s="173">
        <f>IF(N132="snížená",J132,0)</f>
        <v>0</v>
      </c>
      <c r="BH132" s="173">
        <f>IF(N132="zákl. přenesená",J132,0)</f>
        <v>0</v>
      </c>
      <c r="BI132" s="173">
        <f>IF(N132="sníž. přenesená",J132,0)</f>
        <v>0</v>
      </c>
      <c r="BJ132" s="173">
        <f>IF(N132="nulová",J132,0)</f>
        <v>0</v>
      </c>
      <c r="BK132" s="9" t="s">
        <v>75</v>
      </c>
      <c r="BL132" s="173">
        <f>ROUND(I132*H132,2)</f>
        <v>-6720</v>
      </c>
      <c r="BM132" s="9" t="s">
        <v>84</v>
      </c>
      <c r="BN132" s="9" t="s">
        <v>171</v>
      </c>
    </row>
    <row r="133" spans="2:66" s="21" customFormat="1" ht="25.5" customHeight="1" x14ac:dyDescent="0.3">
      <c r="B133" s="22"/>
      <c r="C133" s="162" t="s">
        <v>124</v>
      </c>
      <c r="D133" s="162" t="s">
        <v>80</v>
      </c>
      <c r="E133" s="163" t="s">
        <v>172</v>
      </c>
      <c r="F133" s="164" t="s">
        <v>173</v>
      </c>
      <c r="G133" s="165" t="s">
        <v>83</v>
      </c>
      <c r="H133" s="166">
        <v>-2</v>
      </c>
      <c r="I133" s="167">
        <f t="shared" si="0"/>
        <v>3360</v>
      </c>
      <c r="J133" s="168">
        <f>ROUND(I133*H133,2)</f>
        <v>-6720</v>
      </c>
      <c r="K133" s="164" t="s">
        <v>11</v>
      </c>
      <c r="L133" s="110"/>
      <c r="M133" s="169" t="s">
        <v>11</v>
      </c>
      <c r="N133" s="188" t="s">
        <v>31</v>
      </c>
      <c r="O133" s="189"/>
      <c r="P133" s="190">
        <f>O133*H133</f>
        <v>0</v>
      </c>
      <c r="Q133" s="190">
        <v>0</v>
      </c>
      <c r="R133" s="190">
        <f>Q133*H133</f>
        <v>0</v>
      </c>
      <c r="S133" s="190">
        <v>0</v>
      </c>
      <c r="T133" s="191">
        <f>S133*H133</f>
        <v>0</v>
      </c>
      <c r="W133" s="26">
        <v>3000</v>
      </c>
      <c r="X133" s="180"/>
      <c r="Y133" s="28"/>
      <c r="Z133" s="29">
        <v>1912</v>
      </c>
      <c r="AA133" s="187">
        <v>1745</v>
      </c>
      <c r="AB133" s="30"/>
      <c r="AC133" s="31"/>
      <c r="AS133" s="9" t="s">
        <v>84</v>
      </c>
      <c r="AU133" s="9" t="s">
        <v>80</v>
      </c>
      <c r="AV133" s="9" t="s">
        <v>1</v>
      </c>
      <c r="AZ133" s="9" t="s">
        <v>77</v>
      </c>
      <c r="BF133" s="173">
        <f>IF(N133="základní",J133,0)</f>
        <v>-6720</v>
      </c>
      <c r="BG133" s="173">
        <f>IF(N133="snížená",J133,0)</f>
        <v>0</v>
      </c>
      <c r="BH133" s="173">
        <f>IF(N133="zákl. přenesená",J133,0)</f>
        <v>0</v>
      </c>
      <c r="BI133" s="173">
        <f>IF(N133="sníž. přenesená",J133,0)</f>
        <v>0</v>
      </c>
      <c r="BJ133" s="173">
        <f>IF(N133="nulová",J133,0)</f>
        <v>0</v>
      </c>
      <c r="BK133" s="9" t="s">
        <v>75</v>
      </c>
      <c r="BL133" s="173">
        <f>ROUND(I133*H133,2)</f>
        <v>-6720</v>
      </c>
      <c r="BM133" s="9" t="s">
        <v>84</v>
      </c>
      <c r="BN133" s="9" t="s">
        <v>174</v>
      </c>
    </row>
    <row r="134" spans="2:66" s="21" customFormat="1" ht="6.95" customHeight="1" x14ac:dyDescent="0.3">
      <c r="B134" s="65"/>
      <c r="C134" s="66"/>
      <c r="D134" s="66"/>
      <c r="E134" s="66"/>
      <c r="F134" s="66"/>
      <c r="G134" s="66"/>
      <c r="H134" s="66"/>
      <c r="I134" s="67"/>
      <c r="J134" s="66"/>
      <c r="K134" s="66"/>
      <c r="L134" s="110"/>
      <c r="W134" s="26"/>
      <c r="X134" s="180"/>
      <c r="Y134" s="28"/>
      <c r="Z134" s="29"/>
      <c r="AA134" s="6"/>
      <c r="AB134" s="30"/>
      <c r="AC134" s="31"/>
    </row>
    <row r="135" spans="2:66" x14ac:dyDescent="0.3">
      <c r="W135" s="174"/>
      <c r="X135" s="180"/>
      <c r="Y135" s="176"/>
      <c r="Z135" s="177"/>
      <c r="AB135" s="178"/>
      <c r="AC135" s="179"/>
    </row>
    <row r="136" spans="2:66" x14ac:dyDescent="0.3">
      <c r="W136" s="174"/>
      <c r="X136" s="180"/>
      <c r="Y136" s="176"/>
      <c r="Z136" s="177"/>
      <c r="AB136" s="178"/>
      <c r="AC136" s="179"/>
    </row>
    <row r="137" spans="2:66" x14ac:dyDescent="0.3">
      <c r="W137" s="174"/>
      <c r="X137" s="180"/>
      <c r="Y137" s="176"/>
      <c r="Z137" s="177"/>
      <c r="AB137" s="178"/>
      <c r="AC137" s="179"/>
    </row>
    <row r="138" spans="2:66" x14ac:dyDescent="0.3">
      <c r="W138" s="174"/>
      <c r="X138" s="27"/>
      <c r="Y138" s="176"/>
      <c r="Z138" s="177"/>
      <c r="AB138" s="178"/>
      <c r="AC138" s="179"/>
    </row>
    <row r="139" spans="2:66" x14ac:dyDescent="0.3">
      <c r="W139" s="186"/>
      <c r="X139" s="180"/>
      <c r="Y139" s="181"/>
      <c r="Z139" s="182"/>
      <c r="AB139" s="183"/>
      <c r="AC139" s="184"/>
    </row>
    <row r="140" spans="2:66" x14ac:dyDescent="0.3">
      <c r="W140" s="26"/>
      <c r="X140" s="27"/>
      <c r="Y140" s="28"/>
      <c r="Z140" s="29"/>
      <c r="AB140" s="30"/>
      <c r="AC140" s="31"/>
    </row>
    <row r="141" spans="2:66" x14ac:dyDescent="0.3">
      <c r="W141" s="26"/>
      <c r="X141" s="180"/>
      <c r="Y141" s="28"/>
      <c r="Z141" s="29"/>
      <c r="AB141" s="30"/>
      <c r="AC141" s="31"/>
    </row>
    <row r="142" spans="2:66" x14ac:dyDescent="0.3">
      <c r="W142" s="26"/>
      <c r="X142" s="27"/>
      <c r="Y142" s="28"/>
      <c r="Z142" s="29"/>
      <c r="AB142" s="30"/>
      <c r="AC142" s="31"/>
    </row>
    <row r="143" spans="2:66" x14ac:dyDescent="0.3">
      <c r="W143" s="26"/>
      <c r="X143" s="180"/>
      <c r="Y143" s="28"/>
      <c r="Z143" s="29"/>
      <c r="AB143" s="30"/>
      <c r="AC143" s="31"/>
    </row>
    <row r="144" spans="2:66" x14ac:dyDescent="0.3">
      <c r="W144" s="26"/>
      <c r="X144" s="180"/>
      <c r="Y144" s="28"/>
      <c r="Z144" s="29"/>
      <c r="AB144" s="30"/>
      <c r="AC144" s="31"/>
    </row>
    <row r="145" spans="23:29" x14ac:dyDescent="0.3">
      <c r="W145" s="26"/>
      <c r="X145" s="180"/>
      <c r="Y145" s="28"/>
      <c r="Z145" s="29"/>
      <c r="AB145" s="30"/>
      <c r="AC145" s="31"/>
    </row>
    <row r="146" spans="23:29" x14ac:dyDescent="0.3">
      <c r="W146" s="174"/>
      <c r="X146" s="180"/>
      <c r="Y146" s="176"/>
      <c r="Z146" s="177"/>
      <c r="AB146" s="178"/>
      <c r="AC146" s="179"/>
    </row>
    <row r="147" spans="23:29" x14ac:dyDescent="0.3">
      <c r="W147" s="186"/>
      <c r="X147" s="27"/>
      <c r="Y147" s="181"/>
      <c r="Z147" s="182"/>
      <c r="AB147" s="183"/>
      <c r="AC147" s="184"/>
    </row>
    <row r="148" spans="23:29" x14ac:dyDescent="0.3">
      <c r="W148" s="192"/>
      <c r="X148" s="180"/>
      <c r="Y148" s="152"/>
      <c r="Z148" s="153"/>
      <c r="AB148" s="154"/>
      <c r="AC148" s="155"/>
    </row>
    <row r="149" spans="23:29" x14ac:dyDescent="0.3">
      <c r="W149" s="26"/>
      <c r="X149" s="180"/>
      <c r="Y149" s="28"/>
      <c r="Z149" s="29"/>
      <c r="AB149" s="30"/>
      <c r="AC149" s="31"/>
    </row>
    <row r="150" spans="23:29" x14ac:dyDescent="0.3">
      <c r="W150" s="26"/>
      <c r="X150" s="180"/>
      <c r="Y150" s="28"/>
      <c r="Z150" s="29"/>
      <c r="AB150" s="30"/>
      <c r="AC150" s="31"/>
    </row>
    <row r="151" spans="23:29" x14ac:dyDescent="0.3">
      <c r="W151" s="174"/>
      <c r="X151" s="180"/>
      <c r="Y151" s="176"/>
      <c r="Z151" s="177"/>
      <c r="AB151" s="178"/>
      <c r="AC151" s="179"/>
    </row>
    <row r="152" spans="23:29" x14ac:dyDescent="0.3">
      <c r="W152" s="174"/>
      <c r="X152" s="180"/>
      <c r="Y152" s="176"/>
      <c r="Z152" s="177"/>
      <c r="AB152" s="178"/>
      <c r="AC152" s="179"/>
    </row>
    <row r="153" spans="23:29" x14ac:dyDescent="0.3">
      <c r="W153" s="186"/>
      <c r="X153" s="27"/>
      <c r="Y153" s="181"/>
      <c r="Z153" s="182"/>
      <c r="AB153" s="183"/>
      <c r="AC153" s="184"/>
    </row>
    <row r="154" spans="23:29" x14ac:dyDescent="0.3">
      <c r="W154" s="192"/>
      <c r="X154" s="180"/>
      <c r="Y154" s="152"/>
      <c r="Z154" s="153"/>
      <c r="AB154" s="154"/>
      <c r="AC154" s="155"/>
    </row>
    <row r="155" spans="23:29" x14ac:dyDescent="0.3">
      <c r="W155" s="26"/>
      <c r="X155" s="180"/>
      <c r="Y155" s="28"/>
      <c r="Z155" s="29"/>
      <c r="AB155" s="30"/>
      <c r="AC155" s="31"/>
    </row>
    <row r="156" spans="23:29" x14ac:dyDescent="0.3">
      <c r="W156" s="192"/>
      <c r="X156" s="27"/>
      <c r="Y156" s="152"/>
      <c r="Z156" s="153"/>
      <c r="AB156" s="154"/>
      <c r="AC156" s="155"/>
    </row>
    <row r="157" spans="23:29" x14ac:dyDescent="0.3">
      <c r="W157" s="192"/>
      <c r="X157" s="151"/>
      <c r="Y157" s="152"/>
      <c r="Z157" s="153"/>
      <c r="AB157" s="154"/>
      <c r="AC157" s="155"/>
    </row>
    <row r="158" spans="23:29" x14ac:dyDescent="0.3">
      <c r="W158" s="26"/>
      <c r="X158" s="27"/>
      <c r="Y158" s="28"/>
      <c r="Z158" s="29"/>
      <c r="AB158" s="30"/>
      <c r="AC158" s="31"/>
    </row>
    <row r="159" spans="23:29" x14ac:dyDescent="0.3">
      <c r="W159" s="26"/>
      <c r="X159" s="27"/>
      <c r="Y159" s="28"/>
      <c r="Z159" s="29"/>
      <c r="AB159" s="30"/>
      <c r="AC159" s="31"/>
    </row>
    <row r="160" spans="23:29" x14ac:dyDescent="0.3">
      <c r="W160" s="26"/>
      <c r="X160" s="27"/>
      <c r="Y160" s="28"/>
      <c r="Z160" s="29"/>
      <c r="AB160" s="30"/>
      <c r="AC160" s="31"/>
    </row>
    <row r="161" spans="23:29" x14ac:dyDescent="0.3">
      <c r="W161" s="26"/>
      <c r="X161" s="27"/>
      <c r="Y161" s="28"/>
      <c r="Z161" s="29"/>
      <c r="AB161" s="30"/>
      <c r="AC161" s="31"/>
    </row>
    <row r="162" spans="23:29" x14ac:dyDescent="0.3">
      <c r="W162" s="26"/>
      <c r="X162" s="27"/>
      <c r="Y162" s="28"/>
      <c r="Z162" s="29"/>
      <c r="AB162" s="30"/>
      <c r="AC162" s="31"/>
    </row>
    <row r="163" spans="23:29" x14ac:dyDescent="0.3">
      <c r="W163" s="26"/>
      <c r="X163" s="27"/>
      <c r="Y163" s="28"/>
      <c r="Z163" s="29"/>
      <c r="AB163" s="30"/>
      <c r="AC163" s="31"/>
    </row>
    <row r="164" spans="23:29" x14ac:dyDescent="0.3">
      <c r="W164" s="26"/>
      <c r="X164" s="27"/>
      <c r="Y164" s="28"/>
      <c r="Z164" s="29"/>
      <c r="AB164" s="30"/>
      <c r="AC164" s="31"/>
    </row>
    <row r="165" spans="23:29" x14ac:dyDescent="0.3">
      <c r="W165" s="26"/>
      <c r="X165" s="27"/>
      <c r="Y165" s="28"/>
      <c r="Z165" s="29"/>
      <c r="AB165" s="30"/>
      <c r="AC165" s="31"/>
    </row>
    <row r="166" spans="23:29" x14ac:dyDescent="0.3">
      <c r="W166" s="26"/>
      <c r="X166" s="27"/>
      <c r="Y166" s="28"/>
      <c r="Z166" s="29"/>
      <c r="AB166" s="30"/>
      <c r="AC166" s="31"/>
    </row>
    <row r="167" spans="23:29" x14ac:dyDescent="0.3">
      <c r="W167" s="26"/>
      <c r="X167" s="27"/>
      <c r="Y167" s="28"/>
      <c r="Z167" s="29"/>
      <c r="AB167" s="30"/>
      <c r="AC167" s="31"/>
    </row>
    <row r="168" spans="23:29" x14ac:dyDescent="0.3">
      <c r="W168" s="26"/>
      <c r="X168" s="27"/>
      <c r="Y168" s="28"/>
      <c r="Z168" s="29"/>
      <c r="AB168" s="30"/>
      <c r="AC168" s="31"/>
    </row>
    <row r="169" spans="23:29" x14ac:dyDescent="0.3">
      <c r="W169" s="26"/>
      <c r="X169" s="27"/>
      <c r="Y169" s="28"/>
      <c r="Z169" s="29"/>
      <c r="AB169" s="30"/>
      <c r="AC169" s="31"/>
    </row>
    <row r="170" spans="23:29" x14ac:dyDescent="0.3">
      <c r="W170" s="26"/>
      <c r="X170" s="27"/>
      <c r="Y170" s="28"/>
      <c r="Z170" s="29"/>
      <c r="AB170" s="30"/>
      <c r="AC170" s="31"/>
    </row>
    <row r="171" spans="23:29" x14ac:dyDescent="0.3">
      <c r="W171" s="26"/>
      <c r="X171" s="27"/>
      <c r="Y171" s="28"/>
      <c r="Z171" s="29"/>
      <c r="AB171" s="30"/>
      <c r="AC171" s="31"/>
    </row>
    <row r="172" spans="23:29" x14ac:dyDescent="0.3">
      <c r="W172" s="26"/>
      <c r="X172" s="27"/>
      <c r="Y172" s="28"/>
      <c r="Z172" s="29"/>
      <c r="AB172" s="30"/>
      <c r="AC172" s="31"/>
    </row>
    <row r="173" spans="23:29" x14ac:dyDescent="0.3">
      <c r="W173" s="26"/>
      <c r="X173" s="27"/>
      <c r="Y173" s="28"/>
      <c r="Z173" s="29"/>
      <c r="AB173" s="30"/>
      <c r="AC173" s="31"/>
    </row>
    <row r="174" spans="23:29" x14ac:dyDescent="0.3">
      <c r="W174" s="26"/>
      <c r="X174" s="27"/>
      <c r="Y174" s="28"/>
      <c r="Z174" s="29"/>
      <c r="AB174" s="30"/>
      <c r="AC174" s="31"/>
    </row>
    <row r="175" spans="23:29" x14ac:dyDescent="0.3">
      <c r="W175" s="26"/>
      <c r="X175" s="27"/>
      <c r="Y175" s="28"/>
      <c r="Z175" s="29"/>
      <c r="AB175" s="30"/>
      <c r="AC175" s="31"/>
    </row>
    <row r="176" spans="23:29" x14ac:dyDescent="0.3">
      <c r="W176" s="26"/>
      <c r="X176" s="27"/>
      <c r="Y176" s="28"/>
      <c r="Z176" s="29"/>
      <c r="AB176" s="30"/>
      <c r="AC176" s="31"/>
    </row>
    <row r="177" spans="23:29" x14ac:dyDescent="0.3">
      <c r="W177" s="26"/>
      <c r="X177" s="27"/>
      <c r="Y177" s="28"/>
      <c r="Z177" s="29"/>
      <c r="AB177" s="30"/>
      <c r="AC177" s="31"/>
    </row>
    <row r="178" spans="23:29" x14ac:dyDescent="0.3">
      <c r="W178" s="26"/>
      <c r="X178" s="27"/>
      <c r="Y178" s="28"/>
      <c r="Z178" s="29"/>
      <c r="AB178" s="30"/>
      <c r="AC178" s="31"/>
    </row>
    <row r="179" spans="23:29" x14ac:dyDescent="0.3">
      <c r="W179" s="26"/>
      <c r="X179" s="27"/>
      <c r="Y179" s="28"/>
      <c r="Z179" s="29"/>
      <c r="AB179" s="30"/>
      <c r="AC179" s="31"/>
    </row>
    <row r="180" spans="23:29" x14ac:dyDescent="0.3">
      <c r="W180" s="26"/>
      <c r="X180" s="27"/>
      <c r="Y180" s="28"/>
      <c r="Z180" s="29"/>
      <c r="AB180" s="30"/>
      <c r="AC180" s="31"/>
    </row>
    <row r="181" spans="23:29" x14ac:dyDescent="0.3">
      <c r="W181" s="26"/>
      <c r="X181" s="27"/>
      <c r="Y181" s="28"/>
      <c r="Z181" s="29"/>
      <c r="AB181" s="30"/>
      <c r="AC181" s="31"/>
    </row>
    <row r="182" spans="23:29" x14ac:dyDescent="0.3">
      <c r="W182" s="26"/>
      <c r="X182" s="27"/>
      <c r="Y182" s="28"/>
      <c r="Z182" s="29"/>
      <c r="AB182" s="30"/>
      <c r="AC182" s="31"/>
    </row>
    <row r="183" spans="23:29" x14ac:dyDescent="0.3">
      <c r="W183" s="26"/>
      <c r="X183" s="27"/>
      <c r="Y183" s="28"/>
      <c r="Z183" s="29"/>
      <c r="AB183" s="30"/>
      <c r="AC183" s="31"/>
    </row>
    <row r="184" spans="23:29" x14ac:dyDescent="0.3">
      <c r="W184" s="26"/>
      <c r="X184" s="27"/>
      <c r="Y184" s="28"/>
      <c r="Z184" s="29"/>
      <c r="AB184" s="30"/>
      <c r="AC184" s="31"/>
    </row>
    <row r="185" spans="23:29" x14ac:dyDescent="0.3">
      <c r="W185" s="26"/>
      <c r="X185" s="27"/>
      <c r="Y185" s="28"/>
      <c r="Z185" s="29"/>
      <c r="AB185" s="30"/>
      <c r="AC185" s="31"/>
    </row>
    <row r="186" spans="23:29" x14ac:dyDescent="0.3">
      <c r="W186" s="26"/>
      <c r="X186" s="27"/>
      <c r="Y186" s="28"/>
      <c r="Z186" s="29"/>
      <c r="AB186" s="30"/>
      <c r="AC186" s="31"/>
    </row>
    <row r="187" spans="23:29" x14ac:dyDescent="0.3">
      <c r="W187" s="26"/>
      <c r="X187" s="27"/>
      <c r="Y187" s="28"/>
      <c r="Z187" s="29"/>
      <c r="AB187" s="30"/>
      <c r="AC187" s="31"/>
    </row>
    <row r="188" spans="23:29" x14ac:dyDescent="0.3">
      <c r="W188" s="26"/>
      <c r="X188" s="27"/>
      <c r="Y188" s="28"/>
      <c r="Z188" s="29"/>
      <c r="AB188" s="30"/>
      <c r="AC188" s="31"/>
    </row>
    <row r="189" spans="23:29" x14ac:dyDescent="0.3">
      <c r="W189" s="26"/>
      <c r="X189" s="27"/>
      <c r="Y189" s="28"/>
      <c r="Z189" s="29"/>
      <c r="AB189" s="30"/>
      <c r="AC189" s="31"/>
    </row>
    <row r="190" spans="23:29" x14ac:dyDescent="0.3">
      <c r="W190" s="26"/>
      <c r="X190" s="27"/>
      <c r="Y190" s="28"/>
      <c r="Z190" s="29"/>
      <c r="AB190" s="30"/>
      <c r="AC190" s="31"/>
    </row>
    <row r="191" spans="23:29" x14ac:dyDescent="0.3">
      <c r="W191" s="26"/>
      <c r="X191" s="27"/>
      <c r="Y191" s="28"/>
      <c r="Z191" s="29"/>
      <c r="AB191" s="30"/>
      <c r="AC191" s="31"/>
    </row>
    <row r="192" spans="23:29" x14ac:dyDescent="0.3">
      <c r="W192" s="26"/>
      <c r="X192" s="27"/>
      <c r="Y192" s="28"/>
      <c r="Z192" s="29"/>
      <c r="AB192" s="30"/>
      <c r="AC192" s="31"/>
    </row>
    <row r="193" spans="23:29" x14ac:dyDescent="0.3">
      <c r="W193" s="26"/>
      <c r="X193" s="27"/>
      <c r="Y193" s="28"/>
      <c r="Z193" s="29"/>
      <c r="AB193" s="30"/>
      <c r="AC193" s="31"/>
    </row>
    <row r="194" spans="23:29" x14ac:dyDescent="0.3">
      <c r="W194" s="26"/>
      <c r="X194" s="27"/>
      <c r="Y194" s="28"/>
      <c r="Z194" s="29"/>
      <c r="AB194" s="30"/>
      <c r="AC194" s="31"/>
    </row>
    <row r="195" spans="23:29" x14ac:dyDescent="0.3">
      <c r="W195" s="26"/>
      <c r="X195" s="27"/>
      <c r="Y195" s="28"/>
      <c r="Z195" s="29"/>
      <c r="AB195" s="30"/>
      <c r="AC195" s="31"/>
    </row>
    <row r="196" spans="23:29" x14ac:dyDescent="0.3">
      <c r="W196" s="26"/>
      <c r="X196" s="27"/>
      <c r="Y196" s="28"/>
      <c r="Z196" s="29"/>
      <c r="AB196" s="30"/>
      <c r="AC196" s="31"/>
    </row>
    <row r="197" spans="23:29" x14ac:dyDescent="0.3">
      <c r="W197" s="26"/>
      <c r="X197" s="27"/>
      <c r="Y197" s="28"/>
      <c r="Z197" s="29"/>
      <c r="AB197" s="30"/>
      <c r="AC197" s="31"/>
    </row>
    <row r="198" spans="23:29" x14ac:dyDescent="0.3">
      <c r="W198" s="26"/>
      <c r="X198" s="27"/>
      <c r="Y198" s="28"/>
      <c r="Z198" s="29"/>
      <c r="AB198" s="30"/>
      <c r="AC198" s="31"/>
    </row>
    <row r="199" spans="23:29" x14ac:dyDescent="0.3">
      <c r="W199" s="26"/>
      <c r="X199" s="27"/>
      <c r="Y199" s="28"/>
      <c r="Z199" s="29"/>
      <c r="AB199" s="30"/>
      <c r="AC199" s="31"/>
    </row>
    <row r="200" spans="23:29" x14ac:dyDescent="0.3">
      <c r="W200" s="26"/>
      <c r="X200" s="27"/>
      <c r="Y200" s="28"/>
      <c r="Z200" s="29"/>
      <c r="AB200" s="30"/>
      <c r="AC200" s="31"/>
    </row>
    <row r="201" spans="23:29" x14ac:dyDescent="0.3">
      <c r="W201" s="26"/>
      <c r="X201" s="27"/>
      <c r="Y201" s="28"/>
      <c r="Z201" s="29"/>
      <c r="AB201" s="30"/>
      <c r="AC201" s="31"/>
    </row>
    <row r="202" spans="23:29" x14ac:dyDescent="0.3">
      <c r="W202" s="26"/>
      <c r="X202" s="27"/>
      <c r="Y202" s="28"/>
      <c r="Z202" s="29"/>
      <c r="AB202" s="30"/>
      <c r="AC202" s="31"/>
    </row>
    <row r="203" spans="23:29" x14ac:dyDescent="0.3">
      <c r="W203" s="26"/>
      <c r="X203" s="27"/>
      <c r="Y203" s="28"/>
      <c r="Z203" s="29"/>
      <c r="AB203" s="30"/>
      <c r="AC203" s="31"/>
    </row>
    <row r="204" spans="23:29" x14ac:dyDescent="0.3">
      <c r="W204" s="26"/>
      <c r="X204" s="27"/>
      <c r="Y204" s="28"/>
      <c r="Z204" s="29"/>
      <c r="AB204" s="30"/>
      <c r="AC204" s="31"/>
    </row>
    <row r="205" spans="23:29" x14ac:dyDescent="0.3">
      <c r="W205" s="26"/>
      <c r="X205" s="27"/>
      <c r="Y205" s="28"/>
      <c r="Z205" s="29"/>
      <c r="AB205" s="30"/>
      <c r="AC205" s="31"/>
    </row>
    <row r="206" spans="23:29" x14ac:dyDescent="0.3">
      <c r="W206" s="26"/>
      <c r="X206" s="27"/>
      <c r="Y206" s="28"/>
      <c r="Z206" s="29"/>
      <c r="AB206" s="30"/>
      <c r="AC206" s="31"/>
    </row>
    <row r="207" spans="23:29" x14ac:dyDescent="0.3">
      <c r="W207" s="192"/>
      <c r="X207" s="151"/>
      <c r="Y207" s="152"/>
      <c r="Z207" s="153"/>
      <c r="AB207" s="154"/>
      <c r="AC207" s="155"/>
    </row>
    <row r="208" spans="23:29" x14ac:dyDescent="0.3">
      <c r="W208" s="26"/>
      <c r="X208" s="27"/>
      <c r="Y208" s="28"/>
      <c r="Z208" s="29"/>
      <c r="AB208" s="30"/>
      <c r="AC208" s="31"/>
    </row>
    <row r="209" spans="23:29" x14ac:dyDescent="0.3">
      <c r="W209" s="26"/>
      <c r="X209" s="27"/>
      <c r="Y209" s="28"/>
      <c r="Z209" s="29"/>
      <c r="AB209" s="30"/>
      <c r="AC209" s="31"/>
    </row>
    <row r="210" spans="23:29" x14ac:dyDescent="0.3">
      <c r="W210" s="26"/>
      <c r="X210" s="27"/>
      <c r="Y210" s="28"/>
      <c r="Z210" s="29"/>
      <c r="AB210" s="30"/>
      <c r="AC210" s="31"/>
    </row>
    <row r="211" spans="23:29" x14ac:dyDescent="0.3">
      <c r="W211" s="26"/>
      <c r="X211" s="27"/>
      <c r="Y211" s="28"/>
      <c r="Z211" s="29"/>
      <c r="AB211" s="30"/>
      <c r="AC211" s="31"/>
    </row>
    <row r="212" spans="23:29" x14ac:dyDescent="0.3">
      <c r="W212" s="26"/>
      <c r="X212" s="27"/>
      <c r="Y212" s="28"/>
      <c r="Z212" s="29"/>
      <c r="AB212" s="30"/>
      <c r="AC212" s="31"/>
    </row>
    <row r="213" spans="23:29" x14ac:dyDescent="0.3">
      <c r="W213" s="26"/>
      <c r="X213" s="27"/>
      <c r="Y213" s="28"/>
      <c r="Z213" s="29"/>
      <c r="AB213" s="30"/>
      <c r="AC213" s="31"/>
    </row>
    <row r="214" spans="23:29" x14ac:dyDescent="0.3">
      <c r="W214" s="26"/>
      <c r="X214" s="27"/>
      <c r="Y214" s="28"/>
      <c r="Z214" s="29"/>
      <c r="AB214" s="30"/>
      <c r="AC214" s="31"/>
    </row>
    <row r="215" spans="23:29" x14ac:dyDescent="0.3">
      <c r="W215" s="26"/>
      <c r="X215" s="27"/>
      <c r="Y215" s="28"/>
      <c r="Z215" s="29"/>
      <c r="AB215" s="30"/>
      <c r="AC215" s="31"/>
    </row>
    <row r="216" spans="23:29" x14ac:dyDescent="0.3">
      <c r="W216" s="26"/>
      <c r="X216" s="27"/>
      <c r="Y216" s="28"/>
      <c r="Z216" s="29"/>
      <c r="AB216" s="30"/>
      <c r="AC216" s="31"/>
    </row>
    <row r="217" spans="23:29" x14ac:dyDescent="0.3">
      <c r="W217" s="26"/>
      <c r="X217" s="27"/>
      <c r="Y217" s="28"/>
      <c r="Z217" s="29"/>
      <c r="AB217" s="30"/>
      <c r="AC217" s="31"/>
    </row>
    <row r="218" spans="23:29" x14ac:dyDescent="0.3">
      <c r="W218" s="26"/>
      <c r="X218" s="27"/>
      <c r="Y218" s="28"/>
      <c r="Z218" s="29"/>
      <c r="AB218" s="30"/>
      <c r="AC218" s="31"/>
    </row>
    <row r="219" spans="23:29" x14ac:dyDescent="0.3">
      <c r="W219" s="26"/>
      <c r="X219" s="27"/>
      <c r="Y219" s="28"/>
      <c r="Z219" s="29"/>
      <c r="AB219" s="30"/>
      <c r="AC219" s="31"/>
    </row>
    <row r="220" spans="23:29" x14ac:dyDescent="0.3">
      <c r="W220" s="26"/>
      <c r="X220" s="27"/>
      <c r="Y220" s="28"/>
      <c r="Z220" s="29"/>
      <c r="AB220" s="30"/>
      <c r="AC220" s="31"/>
    </row>
    <row r="221" spans="23:29" x14ac:dyDescent="0.3">
      <c r="W221" s="26"/>
      <c r="X221" s="27"/>
      <c r="Y221" s="28"/>
      <c r="Z221" s="29"/>
      <c r="AB221" s="30"/>
      <c r="AC221" s="31"/>
    </row>
    <row r="222" spans="23:29" x14ac:dyDescent="0.3">
      <c r="W222" s="26"/>
      <c r="X222" s="27"/>
      <c r="Y222" s="28"/>
      <c r="Z222" s="29"/>
      <c r="AB222" s="30"/>
      <c r="AC222" s="31"/>
    </row>
    <row r="223" spans="23:29" x14ac:dyDescent="0.3">
      <c r="W223" s="26"/>
      <c r="X223" s="27"/>
      <c r="Y223" s="28"/>
      <c r="Z223" s="29"/>
      <c r="AB223" s="30"/>
      <c r="AC223" s="31"/>
    </row>
    <row r="224" spans="23:29" x14ac:dyDescent="0.3">
      <c r="W224" s="26"/>
      <c r="X224" s="27"/>
      <c r="Y224" s="28"/>
      <c r="Z224" s="29"/>
      <c r="AB224" s="30"/>
      <c r="AC224" s="31"/>
    </row>
    <row r="225" spans="23:29" x14ac:dyDescent="0.3">
      <c r="W225" s="26"/>
      <c r="X225" s="27"/>
      <c r="Y225" s="28"/>
      <c r="Z225" s="29"/>
      <c r="AB225" s="30"/>
      <c r="AC225" s="31"/>
    </row>
    <row r="226" spans="23:29" x14ac:dyDescent="0.3">
      <c r="W226" s="26"/>
      <c r="X226" s="27"/>
      <c r="Y226" s="28"/>
      <c r="Z226" s="29"/>
      <c r="AB226" s="30"/>
      <c r="AC226" s="31"/>
    </row>
    <row r="227" spans="23:29" x14ac:dyDescent="0.3">
      <c r="W227" s="26"/>
      <c r="X227" s="27"/>
      <c r="Y227" s="28"/>
      <c r="Z227" s="29"/>
      <c r="AB227" s="30"/>
      <c r="AC227" s="31"/>
    </row>
    <row r="228" spans="23:29" x14ac:dyDescent="0.3">
      <c r="W228" s="26"/>
      <c r="X228" s="27"/>
      <c r="Y228" s="28"/>
      <c r="Z228" s="29"/>
      <c r="AB228" s="30"/>
      <c r="AC228" s="31"/>
    </row>
    <row r="229" spans="23:29" x14ac:dyDescent="0.3">
      <c r="W229" s="26"/>
      <c r="X229" s="27"/>
      <c r="Y229" s="28"/>
      <c r="Z229" s="29"/>
      <c r="AB229" s="30"/>
      <c r="AC229" s="31"/>
    </row>
    <row r="230" spans="23:29" x14ac:dyDescent="0.3">
      <c r="W230" s="26"/>
      <c r="X230" s="27"/>
      <c r="Y230" s="28"/>
      <c r="Z230" s="29"/>
      <c r="AB230" s="30"/>
      <c r="AC230" s="31"/>
    </row>
    <row r="231" spans="23:29" x14ac:dyDescent="0.3">
      <c r="W231" s="26"/>
      <c r="X231" s="27"/>
      <c r="Y231" s="28"/>
      <c r="Z231" s="29"/>
      <c r="AB231" s="30"/>
      <c r="AC231" s="31"/>
    </row>
    <row r="232" spans="23:29" x14ac:dyDescent="0.3">
      <c r="W232" s="26"/>
      <c r="X232" s="27"/>
      <c r="Y232" s="28"/>
      <c r="Z232" s="29"/>
      <c r="AB232" s="30"/>
      <c r="AC232" s="31"/>
    </row>
    <row r="233" spans="23:29" x14ac:dyDescent="0.3">
      <c r="W233" s="26"/>
      <c r="X233" s="27"/>
      <c r="Y233" s="28"/>
      <c r="Z233" s="29"/>
      <c r="AB233" s="30"/>
      <c r="AC233" s="31"/>
    </row>
    <row r="234" spans="23:29" x14ac:dyDescent="0.3">
      <c r="W234" s="26"/>
      <c r="X234" s="27"/>
      <c r="Y234" s="28"/>
      <c r="Z234" s="29"/>
      <c r="AB234" s="30"/>
      <c r="AC234" s="31"/>
    </row>
    <row r="235" spans="23:29" x14ac:dyDescent="0.3">
      <c r="W235" s="26"/>
      <c r="X235" s="27"/>
      <c r="Y235" s="28"/>
      <c r="Z235" s="29"/>
      <c r="AB235" s="30"/>
      <c r="AC235" s="31"/>
    </row>
    <row r="236" spans="23:29" x14ac:dyDescent="0.3">
      <c r="W236" s="26"/>
      <c r="X236" s="27"/>
      <c r="Y236" s="28"/>
      <c r="Z236" s="29"/>
      <c r="AB236" s="30"/>
      <c r="AC236" s="31"/>
    </row>
    <row r="237" spans="23:29" x14ac:dyDescent="0.3">
      <c r="W237" s="26"/>
      <c r="X237" s="27"/>
      <c r="Y237" s="28"/>
      <c r="Z237" s="29"/>
      <c r="AB237" s="30"/>
      <c r="AC237" s="31"/>
    </row>
    <row r="238" spans="23:29" x14ac:dyDescent="0.3">
      <c r="W238" s="26"/>
      <c r="X238" s="27"/>
      <c r="Y238" s="28"/>
      <c r="Z238" s="29"/>
      <c r="AB238" s="30"/>
      <c r="AC238" s="31"/>
    </row>
    <row r="239" spans="23:29" x14ac:dyDescent="0.3">
      <c r="W239" s="26"/>
      <c r="X239" s="27"/>
      <c r="Y239" s="28"/>
      <c r="Z239" s="29"/>
      <c r="AB239" s="30"/>
      <c r="AC239" s="31"/>
    </row>
    <row r="240" spans="23:29" x14ac:dyDescent="0.3">
      <c r="W240" s="26"/>
      <c r="X240" s="27"/>
      <c r="Y240" s="28"/>
      <c r="Z240" s="29"/>
      <c r="AB240" s="30"/>
      <c r="AC240" s="31"/>
    </row>
    <row r="241" spans="23:29" x14ac:dyDescent="0.3">
      <c r="W241" s="26"/>
      <c r="X241" s="27"/>
      <c r="Y241" s="28"/>
      <c r="Z241" s="29"/>
      <c r="AB241" s="30"/>
      <c r="AC241" s="31"/>
    </row>
    <row r="242" spans="23:29" x14ac:dyDescent="0.3">
      <c r="W242" s="26"/>
      <c r="X242" s="27"/>
      <c r="Y242" s="28"/>
      <c r="Z242" s="29"/>
      <c r="AB242" s="30"/>
      <c r="AC242" s="31"/>
    </row>
    <row r="243" spans="23:29" x14ac:dyDescent="0.3">
      <c r="W243" s="26"/>
      <c r="X243" s="27"/>
      <c r="Y243" s="28"/>
      <c r="Z243" s="29"/>
      <c r="AB243" s="30"/>
      <c r="AC243" s="31"/>
    </row>
    <row r="244" spans="23:29" x14ac:dyDescent="0.3">
      <c r="W244" s="26"/>
      <c r="X244" s="27"/>
      <c r="Y244" s="28"/>
      <c r="Z244" s="29"/>
      <c r="AB244" s="30"/>
      <c r="AC244" s="31"/>
    </row>
    <row r="245" spans="23:29" x14ac:dyDescent="0.3">
      <c r="W245" s="26"/>
      <c r="X245" s="27"/>
      <c r="Y245" s="28"/>
      <c r="Z245" s="29"/>
      <c r="AB245" s="30"/>
      <c r="AC245" s="31"/>
    </row>
    <row r="246" spans="23:29" x14ac:dyDescent="0.3">
      <c r="W246" s="26"/>
      <c r="X246" s="27"/>
      <c r="Y246" s="28"/>
      <c r="Z246" s="29"/>
      <c r="AB246" s="30"/>
      <c r="AC246" s="31"/>
    </row>
    <row r="247" spans="23:29" x14ac:dyDescent="0.3">
      <c r="W247" s="26"/>
      <c r="X247" s="27"/>
      <c r="Y247" s="28"/>
      <c r="Z247" s="29"/>
      <c r="AB247" s="30"/>
      <c r="AC247" s="31"/>
    </row>
    <row r="248" spans="23:29" x14ac:dyDescent="0.3">
      <c r="W248" s="26"/>
      <c r="X248" s="27"/>
      <c r="Y248" s="28"/>
      <c r="Z248" s="29"/>
      <c r="AB248" s="30"/>
      <c r="AC248" s="31"/>
    </row>
    <row r="249" spans="23:29" x14ac:dyDescent="0.3">
      <c r="W249" s="26"/>
      <c r="X249" s="27"/>
      <c r="Y249" s="28"/>
      <c r="Z249" s="29"/>
      <c r="AB249" s="30"/>
      <c r="AC249" s="31"/>
    </row>
    <row r="250" spans="23:29" x14ac:dyDescent="0.3">
      <c r="W250" s="26"/>
      <c r="X250" s="27"/>
      <c r="Y250" s="28"/>
      <c r="Z250" s="29"/>
      <c r="AB250" s="30"/>
      <c r="AC250" s="31"/>
    </row>
    <row r="251" spans="23:29" x14ac:dyDescent="0.3">
      <c r="W251" s="26"/>
      <c r="X251" s="27"/>
      <c r="Y251" s="28"/>
      <c r="Z251" s="29"/>
      <c r="AB251" s="30"/>
      <c r="AC251" s="31"/>
    </row>
    <row r="252" spans="23:29" x14ac:dyDescent="0.3">
      <c r="W252" s="26"/>
      <c r="X252" s="27"/>
      <c r="Y252" s="28"/>
      <c r="Z252" s="29"/>
      <c r="AB252" s="30"/>
      <c r="AC252" s="31"/>
    </row>
    <row r="253" spans="23:29" x14ac:dyDescent="0.3">
      <c r="W253" s="26"/>
      <c r="X253" s="27"/>
      <c r="Y253" s="28"/>
      <c r="Z253" s="29"/>
      <c r="AB253" s="30"/>
      <c r="AC253" s="31"/>
    </row>
    <row r="254" spans="23:29" x14ac:dyDescent="0.3">
      <c r="W254" s="26"/>
      <c r="X254" s="27"/>
      <c r="Y254" s="28"/>
      <c r="Z254" s="29"/>
      <c r="AB254" s="30"/>
      <c r="AC254" s="31"/>
    </row>
    <row r="255" spans="23:29" x14ac:dyDescent="0.3">
      <c r="W255" s="26"/>
      <c r="X255" s="27"/>
      <c r="Y255" s="28"/>
      <c r="Z255" s="29"/>
      <c r="AB255" s="30"/>
      <c r="AC255" s="31"/>
    </row>
    <row r="256" spans="23:29" x14ac:dyDescent="0.3">
      <c r="W256" s="26"/>
      <c r="X256" s="27"/>
      <c r="Y256" s="28"/>
      <c r="Z256" s="29"/>
      <c r="AB256" s="30"/>
      <c r="AC256" s="31"/>
    </row>
    <row r="257" spans="23:29" x14ac:dyDescent="0.3">
      <c r="W257" s="26"/>
      <c r="X257" s="27"/>
      <c r="Y257" s="28"/>
      <c r="Z257" s="29"/>
      <c r="AB257" s="30"/>
      <c r="AC257" s="31"/>
    </row>
    <row r="258" spans="23:29" x14ac:dyDescent="0.3">
      <c r="W258" s="26"/>
      <c r="X258" s="27"/>
      <c r="Y258" s="28"/>
      <c r="Z258" s="29"/>
      <c r="AB258" s="30"/>
      <c r="AC258" s="31"/>
    </row>
    <row r="259" spans="23:29" x14ac:dyDescent="0.3">
      <c r="W259" s="26"/>
      <c r="X259" s="27"/>
      <c r="Y259" s="28"/>
      <c r="Z259" s="29"/>
      <c r="AB259" s="30"/>
      <c r="AC259" s="31"/>
    </row>
    <row r="260" spans="23:29" x14ac:dyDescent="0.3">
      <c r="W260" s="26"/>
      <c r="X260" s="27"/>
      <c r="Y260" s="28"/>
      <c r="Z260" s="29"/>
      <c r="AB260" s="30"/>
      <c r="AC260" s="31"/>
    </row>
    <row r="261" spans="23:29" x14ac:dyDescent="0.3">
      <c r="W261" s="26"/>
      <c r="X261" s="27"/>
      <c r="Y261" s="28"/>
      <c r="Z261" s="29"/>
      <c r="AB261" s="30"/>
      <c r="AC261" s="31"/>
    </row>
    <row r="262" spans="23:29" x14ac:dyDescent="0.3">
      <c r="W262" s="26"/>
      <c r="X262" s="27"/>
      <c r="Y262" s="28"/>
      <c r="Z262" s="29"/>
      <c r="AB262" s="30"/>
      <c r="AC262" s="31"/>
    </row>
    <row r="263" spans="23:29" x14ac:dyDescent="0.3">
      <c r="W263" s="26"/>
      <c r="X263" s="27"/>
      <c r="Y263" s="28"/>
      <c r="Z263" s="29"/>
      <c r="AB263" s="30"/>
      <c r="AC263" s="31"/>
    </row>
    <row r="264" spans="23:29" x14ac:dyDescent="0.3">
      <c r="W264" s="26"/>
      <c r="X264" s="27"/>
      <c r="Y264" s="28"/>
      <c r="Z264" s="29"/>
      <c r="AB264" s="30"/>
      <c r="AC264" s="31"/>
    </row>
    <row r="265" spans="23:29" x14ac:dyDescent="0.3">
      <c r="W265" s="26"/>
      <c r="X265" s="27"/>
      <c r="Y265" s="28"/>
      <c r="Z265" s="29"/>
      <c r="AB265" s="30"/>
      <c r="AC265" s="31"/>
    </row>
    <row r="266" spans="23:29" x14ac:dyDescent="0.3">
      <c r="W266" s="26"/>
      <c r="X266" s="27"/>
      <c r="Y266" s="28"/>
      <c r="Z266" s="29"/>
      <c r="AB266" s="30"/>
      <c r="AC266" s="31"/>
    </row>
    <row r="267" spans="23:29" x14ac:dyDescent="0.3">
      <c r="W267" s="26"/>
      <c r="X267" s="27"/>
      <c r="Y267" s="28"/>
      <c r="Z267" s="29"/>
      <c r="AB267" s="30"/>
      <c r="AC267" s="31"/>
    </row>
    <row r="268" spans="23:29" x14ac:dyDescent="0.3">
      <c r="W268" s="26"/>
      <c r="X268" s="27"/>
      <c r="Y268" s="28"/>
      <c r="Z268" s="29"/>
      <c r="AB268" s="30"/>
      <c r="AC268" s="31"/>
    </row>
    <row r="269" spans="23:29" x14ac:dyDescent="0.3">
      <c r="W269" s="192"/>
      <c r="X269" s="151"/>
      <c r="Y269" s="152"/>
      <c r="Z269" s="153"/>
      <c r="AB269" s="154"/>
      <c r="AC269" s="155"/>
    </row>
    <row r="270" spans="23:29" x14ac:dyDescent="0.3">
      <c r="W270" s="26"/>
      <c r="X270" s="27"/>
      <c r="Y270" s="28"/>
      <c r="Z270" s="29"/>
      <c r="AB270" s="30"/>
      <c r="AC270" s="31"/>
    </row>
    <row r="271" spans="23:29" x14ac:dyDescent="0.3">
      <c r="W271" s="26"/>
      <c r="X271" s="27"/>
      <c r="Y271" s="28"/>
      <c r="Z271" s="29"/>
      <c r="AB271" s="30"/>
      <c r="AC271" s="31"/>
    </row>
    <row r="272" spans="23:29" x14ac:dyDescent="0.3">
      <c r="W272" s="26"/>
      <c r="X272" s="27"/>
      <c r="Y272" s="28"/>
      <c r="Z272" s="29"/>
      <c r="AB272" s="30"/>
      <c r="AC272" s="31"/>
    </row>
    <row r="273" spans="23:29" x14ac:dyDescent="0.3">
      <c r="W273" s="26"/>
      <c r="X273" s="27"/>
      <c r="Y273" s="28"/>
      <c r="Z273" s="29"/>
      <c r="AB273" s="30"/>
      <c r="AC273" s="31"/>
    </row>
    <row r="274" spans="23:29" x14ac:dyDescent="0.3">
      <c r="W274" s="26"/>
      <c r="X274" s="27"/>
      <c r="Y274" s="28"/>
      <c r="Z274" s="29"/>
      <c r="AB274" s="30"/>
      <c r="AC274" s="31"/>
    </row>
    <row r="275" spans="23:29" x14ac:dyDescent="0.3">
      <c r="W275" s="26"/>
      <c r="X275" s="27"/>
      <c r="Y275" s="28"/>
      <c r="Z275" s="29"/>
      <c r="AB275" s="30"/>
      <c r="AC275" s="31"/>
    </row>
    <row r="276" spans="23:29" x14ac:dyDescent="0.3">
      <c r="W276" s="26"/>
      <c r="X276" s="27"/>
      <c r="Y276" s="28"/>
      <c r="Z276" s="29"/>
      <c r="AB276" s="30"/>
      <c r="AC276" s="31"/>
    </row>
    <row r="277" spans="23:29" x14ac:dyDescent="0.3">
      <c r="W277" s="26"/>
      <c r="X277" s="27"/>
      <c r="Y277" s="28"/>
      <c r="Z277" s="29"/>
      <c r="AB277" s="30"/>
      <c r="AC277" s="31"/>
    </row>
    <row r="278" spans="23:29" x14ac:dyDescent="0.3">
      <c r="W278" s="26"/>
      <c r="X278" s="27"/>
      <c r="Y278" s="28"/>
      <c r="Z278" s="29"/>
      <c r="AB278" s="30"/>
      <c r="AC278" s="31"/>
    </row>
    <row r="279" spans="23:29" x14ac:dyDescent="0.3">
      <c r="W279" s="26"/>
      <c r="X279" s="27"/>
      <c r="Y279" s="28"/>
      <c r="Z279" s="29"/>
      <c r="AB279" s="30"/>
      <c r="AC279" s="31"/>
    </row>
    <row r="280" spans="23:29" x14ac:dyDescent="0.3">
      <c r="W280" s="26"/>
      <c r="X280" s="27"/>
      <c r="Y280" s="28"/>
      <c r="Z280" s="29"/>
      <c r="AB280" s="30"/>
      <c r="AC280" s="31"/>
    </row>
    <row r="281" spans="23:29" x14ac:dyDescent="0.3">
      <c r="W281" s="26"/>
      <c r="X281" s="27"/>
      <c r="Y281" s="28"/>
      <c r="Z281" s="29"/>
      <c r="AB281" s="30"/>
      <c r="AC281" s="31"/>
    </row>
    <row r="282" spans="23:29" x14ac:dyDescent="0.3">
      <c r="W282" s="26"/>
      <c r="X282" s="27"/>
      <c r="Y282" s="28"/>
      <c r="Z282" s="29"/>
      <c r="AB282" s="30"/>
      <c r="AC282" s="31"/>
    </row>
    <row r="283" spans="23:29" x14ac:dyDescent="0.3">
      <c r="W283" s="26"/>
      <c r="X283" s="27"/>
      <c r="Y283" s="28"/>
      <c r="Z283" s="29"/>
      <c r="AB283" s="30"/>
      <c r="AC283" s="31"/>
    </row>
    <row r="284" spans="23:29" x14ac:dyDescent="0.3">
      <c r="W284" s="26"/>
      <c r="X284" s="27"/>
      <c r="Y284" s="28"/>
      <c r="Z284" s="29"/>
      <c r="AB284" s="30"/>
      <c r="AC284" s="31"/>
    </row>
    <row r="285" spans="23:29" x14ac:dyDescent="0.3">
      <c r="W285" s="26"/>
      <c r="X285" s="27"/>
      <c r="Y285" s="28"/>
      <c r="Z285" s="29"/>
      <c r="AB285" s="30"/>
      <c r="AC285" s="31"/>
    </row>
    <row r="286" spans="23:29" x14ac:dyDescent="0.3">
      <c r="W286" s="26"/>
      <c r="X286" s="27"/>
      <c r="Y286" s="28"/>
      <c r="Z286" s="29"/>
      <c r="AB286" s="30"/>
      <c r="AC286" s="31"/>
    </row>
    <row r="287" spans="23:29" x14ac:dyDescent="0.3">
      <c r="W287" s="26"/>
      <c r="X287" s="27"/>
      <c r="Y287" s="28"/>
      <c r="Z287" s="29"/>
      <c r="AB287" s="30"/>
      <c r="AC287" s="31"/>
    </row>
    <row r="288" spans="23:29" x14ac:dyDescent="0.3">
      <c r="W288" s="26"/>
      <c r="X288" s="27"/>
      <c r="Y288" s="28"/>
      <c r="Z288" s="29"/>
      <c r="AB288" s="30"/>
      <c r="AC288" s="31"/>
    </row>
    <row r="289" spans="23:29" x14ac:dyDescent="0.3">
      <c r="W289" s="26"/>
      <c r="X289" s="27"/>
      <c r="Y289" s="28"/>
      <c r="Z289" s="29"/>
      <c r="AB289" s="30"/>
      <c r="AC289" s="31"/>
    </row>
    <row r="290" spans="23:29" x14ac:dyDescent="0.3">
      <c r="W290" s="26"/>
      <c r="X290" s="27"/>
      <c r="Y290" s="28"/>
      <c r="Z290" s="29"/>
      <c r="AB290" s="30"/>
      <c r="AC290" s="31"/>
    </row>
    <row r="291" spans="23:29" x14ac:dyDescent="0.3">
      <c r="W291" s="26"/>
      <c r="X291" s="27"/>
      <c r="Y291" s="28"/>
      <c r="Z291" s="29"/>
      <c r="AB291" s="30"/>
      <c r="AC291" s="31"/>
    </row>
    <row r="292" spans="23:29" x14ac:dyDescent="0.3">
      <c r="W292" s="26"/>
      <c r="X292" s="27"/>
      <c r="Y292" s="28"/>
      <c r="Z292" s="29"/>
      <c r="AB292" s="30"/>
      <c r="AC292" s="31"/>
    </row>
    <row r="293" spans="23:29" x14ac:dyDescent="0.3">
      <c r="W293" s="26"/>
      <c r="X293" s="27"/>
      <c r="Y293" s="28"/>
      <c r="Z293" s="29"/>
      <c r="AB293" s="30"/>
      <c r="AC293" s="31"/>
    </row>
    <row r="294" spans="23:29" x14ac:dyDescent="0.3">
      <c r="W294" s="26"/>
      <c r="X294" s="27"/>
      <c r="Y294" s="28"/>
      <c r="Z294" s="29"/>
      <c r="AB294" s="30"/>
      <c r="AC294" s="31"/>
    </row>
    <row r="295" spans="23:29" x14ac:dyDescent="0.3">
      <c r="W295" s="26"/>
      <c r="X295" s="27"/>
      <c r="Y295" s="28"/>
      <c r="Z295" s="29"/>
      <c r="AB295" s="30"/>
      <c r="AC295" s="31"/>
    </row>
    <row r="296" spans="23:29" x14ac:dyDescent="0.3">
      <c r="W296" s="26"/>
      <c r="X296" s="27"/>
      <c r="Y296" s="28"/>
      <c r="Z296" s="29"/>
      <c r="AB296" s="30"/>
      <c r="AC296" s="31"/>
    </row>
    <row r="297" spans="23:29" x14ac:dyDescent="0.3">
      <c r="W297" s="26"/>
      <c r="X297" s="27"/>
      <c r="Y297" s="28"/>
      <c r="Z297" s="29"/>
      <c r="AB297" s="30"/>
      <c r="AC297" s="31"/>
    </row>
    <row r="298" spans="23:29" x14ac:dyDescent="0.3">
      <c r="W298" s="26"/>
      <c r="X298" s="27"/>
      <c r="Y298" s="28"/>
      <c r="Z298" s="29"/>
      <c r="AB298" s="30"/>
      <c r="AC298" s="31"/>
    </row>
    <row r="299" spans="23:29" x14ac:dyDescent="0.3">
      <c r="W299" s="26"/>
      <c r="X299" s="27"/>
      <c r="Y299" s="28"/>
      <c r="Z299" s="29"/>
      <c r="AB299" s="30"/>
      <c r="AC299" s="31"/>
    </row>
    <row r="300" spans="23:29" x14ac:dyDescent="0.3">
      <c r="W300" s="26"/>
      <c r="X300" s="27"/>
      <c r="Y300" s="28"/>
      <c r="Z300" s="29"/>
      <c r="AB300" s="30"/>
      <c r="AC300" s="31"/>
    </row>
    <row r="301" spans="23:29" x14ac:dyDescent="0.3">
      <c r="W301" s="26"/>
      <c r="X301" s="27"/>
      <c r="Y301" s="28"/>
      <c r="Z301" s="29"/>
      <c r="AB301" s="30"/>
      <c r="AC301" s="31"/>
    </row>
    <row r="302" spans="23:29" x14ac:dyDescent="0.3">
      <c r="W302" s="26"/>
      <c r="X302" s="27"/>
      <c r="Y302" s="28"/>
      <c r="Z302" s="29"/>
      <c r="AB302" s="30"/>
      <c r="AC302" s="31"/>
    </row>
    <row r="303" spans="23:29" x14ac:dyDescent="0.3">
      <c r="W303" s="26"/>
      <c r="X303" s="27"/>
      <c r="Y303" s="28"/>
      <c r="Z303" s="29"/>
      <c r="AB303" s="30"/>
      <c r="AC303" s="31"/>
    </row>
    <row r="304" spans="23:29" x14ac:dyDescent="0.3">
      <c r="W304" s="26"/>
      <c r="X304" s="27"/>
      <c r="Y304" s="28"/>
      <c r="Z304" s="29"/>
      <c r="AB304" s="30"/>
      <c r="AC304" s="31"/>
    </row>
    <row r="305" spans="23:29" x14ac:dyDescent="0.3">
      <c r="W305" s="26"/>
      <c r="X305" s="27"/>
      <c r="Y305" s="28"/>
      <c r="Z305" s="29"/>
      <c r="AB305" s="30"/>
      <c r="AC305" s="31"/>
    </row>
    <row r="306" spans="23:29" x14ac:dyDescent="0.3">
      <c r="W306" s="26"/>
      <c r="X306" s="27"/>
      <c r="Y306" s="28"/>
      <c r="Z306" s="29"/>
      <c r="AB306" s="30"/>
      <c r="AC306" s="31"/>
    </row>
    <row r="307" spans="23:29" x14ac:dyDescent="0.3">
      <c r="W307" s="26"/>
      <c r="X307" s="27"/>
      <c r="Y307" s="28"/>
      <c r="Z307" s="29"/>
      <c r="AB307" s="30"/>
      <c r="AC307" s="31"/>
    </row>
    <row r="308" spans="23:29" x14ac:dyDescent="0.3">
      <c r="W308" s="26"/>
      <c r="X308" s="27"/>
      <c r="Y308" s="28"/>
      <c r="Z308" s="29"/>
      <c r="AB308" s="30"/>
      <c r="AC308" s="31"/>
    </row>
    <row r="309" spans="23:29" x14ac:dyDescent="0.3">
      <c r="W309" s="26"/>
      <c r="X309" s="27"/>
      <c r="Y309" s="28"/>
      <c r="Z309" s="29"/>
      <c r="AB309" s="30"/>
      <c r="AC309" s="31"/>
    </row>
    <row r="310" spans="23:29" x14ac:dyDescent="0.3">
      <c r="W310" s="26"/>
      <c r="X310" s="27"/>
      <c r="Y310" s="28"/>
      <c r="Z310" s="29"/>
      <c r="AB310" s="30"/>
      <c r="AC310" s="31"/>
    </row>
    <row r="311" spans="23:29" x14ac:dyDescent="0.3">
      <c r="W311" s="26"/>
      <c r="X311" s="27"/>
      <c r="Y311" s="28"/>
      <c r="Z311" s="29"/>
      <c r="AB311" s="30"/>
      <c r="AC311" s="31"/>
    </row>
    <row r="312" spans="23:29" x14ac:dyDescent="0.3">
      <c r="W312" s="26"/>
      <c r="X312" s="27"/>
      <c r="Y312" s="28"/>
      <c r="Z312" s="29"/>
      <c r="AB312" s="30"/>
      <c r="AC312" s="31"/>
    </row>
    <row r="313" spans="23:29" x14ac:dyDescent="0.3">
      <c r="W313" s="26"/>
      <c r="X313" s="27"/>
      <c r="Y313" s="28"/>
      <c r="Z313" s="29"/>
      <c r="AB313" s="30"/>
      <c r="AC313" s="31"/>
    </row>
    <row r="314" spans="23:29" x14ac:dyDescent="0.3">
      <c r="W314" s="26"/>
      <c r="X314" s="27"/>
      <c r="Y314" s="28"/>
      <c r="Z314" s="29"/>
      <c r="AB314" s="30"/>
      <c r="AC314" s="31"/>
    </row>
    <row r="315" spans="23:29" x14ac:dyDescent="0.3">
      <c r="W315" s="26"/>
      <c r="X315" s="27"/>
      <c r="Y315" s="28"/>
      <c r="Z315" s="29"/>
      <c r="AB315" s="30"/>
      <c r="AC315" s="31"/>
    </row>
    <row r="316" spans="23:29" x14ac:dyDescent="0.3">
      <c r="W316" s="26"/>
      <c r="X316" s="27"/>
      <c r="Y316" s="28"/>
      <c r="Z316" s="29"/>
      <c r="AB316" s="30"/>
      <c r="AC316" s="31"/>
    </row>
    <row r="317" spans="23:29" x14ac:dyDescent="0.3">
      <c r="W317" s="26"/>
      <c r="X317" s="27"/>
      <c r="Y317" s="28"/>
      <c r="Z317" s="29"/>
      <c r="AB317" s="30"/>
      <c r="AC317" s="31"/>
    </row>
    <row r="318" spans="23:29" x14ac:dyDescent="0.3">
      <c r="W318" s="26"/>
      <c r="X318" s="27"/>
      <c r="Y318" s="28"/>
      <c r="Z318" s="29"/>
      <c r="AB318" s="30"/>
      <c r="AC318" s="31"/>
    </row>
    <row r="319" spans="23:29" x14ac:dyDescent="0.3">
      <c r="W319" s="26"/>
      <c r="X319" s="27"/>
      <c r="Y319" s="28"/>
      <c r="Z319" s="29"/>
      <c r="AB319" s="30"/>
      <c r="AC319" s="31"/>
    </row>
    <row r="320" spans="23:29" x14ac:dyDescent="0.3">
      <c r="W320" s="26"/>
      <c r="X320" s="27"/>
      <c r="Y320" s="28"/>
      <c r="Z320" s="29"/>
      <c r="AB320" s="30"/>
      <c r="AC320" s="31"/>
    </row>
    <row r="321" spans="23:29" x14ac:dyDescent="0.3">
      <c r="W321" s="26"/>
      <c r="X321" s="27"/>
      <c r="Y321" s="28"/>
      <c r="Z321" s="29"/>
      <c r="AB321" s="30"/>
      <c r="AC321" s="31"/>
    </row>
    <row r="322" spans="23:29" x14ac:dyDescent="0.3">
      <c r="W322" s="26"/>
      <c r="X322" s="27"/>
      <c r="Y322" s="28"/>
      <c r="Z322" s="29"/>
      <c r="AB322" s="30"/>
      <c r="AC322" s="31"/>
    </row>
    <row r="323" spans="23:29" x14ac:dyDescent="0.3">
      <c r="W323" s="26"/>
      <c r="X323" s="27"/>
      <c r="Y323" s="28"/>
      <c r="Z323" s="29"/>
      <c r="AB323" s="30"/>
      <c r="AC323" s="31"/>
    </row>
    <row r="324" spans="23:29" x14ac:dyDescent="0.3">
      <c r="W324" s="26"/>
      <c r="X324" s="27"/>
      <c r="Y324" s="28"/>
      <c r="Z324" s="29"/>
      <c r="AB324" s="30"/>
      <c r="AC324" s="31"/>
    </row>
    <row r="325" spans="23:29" x14ac:dyDescent="0.3">
      <c r="W325" s="26"/>
      <c r="X325" s="27"/>
      <c r="Y325" s="28"/>
      <c r="Z325" s="29"/>
      <c r="AB325" s="30"/>
      <c r="AC325" s="31"/>
    </row>
    <row r="326" spans="23:29" x14ac:dyDescent="0.3">
      <c r="W326" s="26"/>
      <c r="X326" s="27"/>
      <c r="Y326" s="28"/>
      <c r="Z326" s="29"/>
      <c r="AB326" s="30"/>
      <c r="AC326" s="31"/>
    </row>
    <row r="327" spans="23:29" x14ac:dyDescent="0.3">
      <c r="W327" s="26"/>
      <c r="X327" s="27"/>
      <c r="Y327" s="28"/>
      <c r="Z327" s="29"/>
      <c r="AB327" s="30"/>
      <c r="AC327" s="31"/>
    </row>
    <row r="328" spans="23:29" x14ac:dyDescent="0.3">
      <c r="W328" s="26"/>
      <c r="X328" s="27"/>
      <c r="Y328" s="28"/>
      <c r="Z328" s="29"/>
      <c r="AB328" s="30"/>
      <c r="AC328" s="31"/>
    </row>
    <row r="329" spans="23:29" x14ac:dyDescent="0.3">
      <c r="W329" s="26"/>
      <c r="X329" s="27"/>
      <c r="Y329" s="28"/>
      <c r="Z329" s="29"/>
      <c r="AB329" s="30"/>
      <c r="AC329" s="31"/>
    </row>
    <row r="330" spans="23:29" x14ac:dyDescent="0.3">
      <c r="W330" s="26"/>
      <c r="X330" s="27"/>
      <c r="Y330" s="28"/>
      <c r="Z330" s="29"/>
      <c r="AB330" s="30"/>
      <c r="AC330" s="31"/>
    </row>
    <row r="331" spans="23:29" x14ac:dyDescent="0.3">
      <c r="W331" s="26"/>
      <c r="X331" s="27"/>
      <c r="Y331" s="28"/>
      <c r="Z331" s="29"/>
      <c r="AB331" s="30"/>
      <c r="AC331" s="31"/>
    </row>
    <row r="332" spans="23:29" x14ac:dyDescent="0.3">
      <c r="W332" s="26"/>
      <c r="X332" s="27"/>
      <c r="Y332" s="28"/>
      <c r="Z332" s="29"/>
      <c r="AB332" s="30"/>
      <c r="AC332" s="31"/>
    </row>
    <row r="333" spans="23:29" x14ac:dyDescent="0.3">
      <c r="W333" s="26"/>
      <c r="X333" s="27"/>
      <c r="Y333" s="28"/>
      <c r="Z333" s="29"/>
      <c r="AB333" s="30"/>
      <c r="AC333" s="31"/>
    </row>
    <row r="334" spans="23:29" x14ac:dyDescent="0.3">
      <c r="W334" s="26"/>
      <c r="X334" s="27"/>
      <c r="Y334" s="28"/>
      <c r="Z334" s="29"/>
      <c r="AB334" s="30"/>
      <c r="AC334" s="31"/>
    </row>
    <row r="335" spans="23:29" x14ac:dyDescent="0.3">
      <c r="W335" s="192"/>
      <c r="X335" s="151"/>
      <c r="Y335" s="152"/>
      <c r="Z335" s="153"/>
      <c r="AB335" s="154"/>
      <c r="AC335" s="155"/>
    </row>
    <row r="336" spans="23:29" x14ac:dyDescent="0.3">
      <c r="W336" s="26"/>
      <c r="X336" s="27"/>
      <c r="Y336" s="28"/>
      <c r="Z336" s="29"/>
      <c r="AB336" s="30"/>
      <c r="AC336" s="31"/>
    </row>
    <row r="337" spans="23:29" x14ac:dyDescent="0.3">
      <c r="W337" s="26"/>
      <c r="X337" s="27"/>
      <c r="Y337" s="28"/>
      <c r="Z337" s="29"/>
      <c r="AB337" s="30"/>
      <c r="AC337" s="31"/>
    </row>
    <row r="338" spans="23:29" x14ac:dyDescent="0.3">
      <c r="W338" s="26"/>
      <c r="X338" s="27"/>
      <c r="Y338" s="28"/>
      <c r="Z338" s="29"/>
      <c r="AB338" s="30"/>
      <c r="AC338" s="31"/>
    </row>
    <row r="339" spans="23:29" x14ac:dyDescent="0.3">
      <c r="W339" s="26"/>
      <c r="X339" s="27"/>
      <c r="Y339" s="28"/>
      <c r="Z339" s="29"/>
      <c r="AB339" s="30"/>
      <c r="AC339" s="31"/>
    </row>
    <row r="340" spans="23:29" x14ac:dyDescent="0.3">
      <c r="W340" s="26"/>
      <c r="X340" s="27"/>
      <c r="Y340" s="28"/>
      <c r="Z340" s="29"/>
      <c r="AB340" s="30"/>
      <c r="AC340" s="31"/>
    </row>
    <row r="341" spans="23:29" x14ac:dyDescent="0.3">
      <c r="W341" s="26"/>
      <c r="X341" s="27"/>
      <c r="Y341" s="28"/>
      <c r="Z341" s="29"/>
      <c r="AB341" s="30"/>
      <c r="AC341" s="31"/>
    </row>
    <row r="342" spans="23:29" x14ac:dyDescent="0.3">
      <c r="W342" s="26"/>
      <c r="X342" s="27"/>
      <c r="Y342" s="28"/>
      <c r="Z342" s="29"/>
      <c r="AB342" s="30"/>
      <c r="AC342" s="31"/>
    </row>
    <row r="343" spans="23:29" x14ac:dyDescent="0.3">
      <c r="W343" s="26"/>
      <c r="X343" s="27"/>
      <c r="Y343" s="28"/>
      <c r="Z343" s="29"/>
      <c r="AB343" s="30"/>
      <c r="AC343" s="31"/>
    </row>
    <row r="344" spans="23:29" x14ac:dyDescent="0.3">
      <c r="W344" s="26"/>
      <c r="X344" s="27"/>
      <c r="Y344" s="28"/>
      <c r="Z344" s="29"/>
      <c r="AB344" s="30"/>
      <c r="AC344" s="31"/>
    </row>
    <row r="345" spans="23:29" x14ac:dyDescent="0.3">
      <c r="W345" s="26"/>
      <c r="X345" s="27"/>
      <c r="Y345" s="28"/>
      <c r="Z345" s="29"/>
      <c r="AB345" s="30"/>
      <c r="AC345" s="31"/>
    </row>
    <row r="346" spans="23:29" x14ac:dyDescent="0.3">
      <c r="W346" s="26"/>
      <c r="X346" s="27"/>
      <c r="Y346" s="28"/>
      <c r="Z346" s="29"/>
      <c r="AB346" s="30"/>
      <c r="AC346" s="31"/>
    </row>
    <row r="347" spans="23:29" x14ac:dyDescent="0.3">
      <c r="W347" s="26"/>
      <c r="X347" s="27"/>
      <c r="Y347" s="28"/>
      <c r="Z347" s="29"/>
      <c r="AB347" s="30"/>
      <c r="AC347" s="31"/>
    </row>
    <row r="348" spans="23:29" x14ac:dyDescent="0.3">
      <c r="W348" s="26"/>
      <c r="X348" s="27"/>
      <c r="Y348" s="28"/>
      <c r="Z348" s="29"/>
      <c r="AB348" s="30"/>
      <c r="AC348" s="31"/>
    </row>
    <row r="349" spans="23:29" x14ac:dyDescent="0.3">
      <c r="W349" s="26"/>
      <c r="X349" s="27"/>
      <c r="Y349" s="28"/>
      <c r="Z349" s="29"/>
      <c r="AB349" s="30"/>
      <c r="AC349" s="31"/>
    </row>
    <row r="350" spans="23:29" x14ac:dyDescent="0.3">
      <c r="W350" s="26"/>
      <c r="X350" s="27"/>
      <c r="Y350" s="28"/>
      <c r="Z350" s="29"/>
      <c r="AB350" s="30"/>
      <c r="AC350" s="31"/>
    </row>
    <row r="351" spans="23:29" x14ac:dyDescent="0.3">
      <c r="W351" s="26"/>
      <c r="X351" s="27"/>
      <c r="Y351" s="28"/>
      <c r="Z351" s="29"/>
      <c r="AB351" s="30"/>
      <c r="AC351" s="31"/>
    </row>
    <row r="352" spans="23:29" x14ac:dyDescent="0.3">
      <c r="W352" s="26"/>
      <c r="X352" s="27"/>
      <c r="Y352" s="28"/>
      <c r="Z352" s="29"/>
      <c r="AB352" s="30"/>
      <c r="AC352" s="31"/>
    </row>
    <row r="353" spans="23:29" x14ac:dyDescent="0.3">
      <c r="W353" s="26"/>
      <c r="X353" s="27"/>
      <c r="Y353" s="28"/>
      <c r="Z353" s="29"/>
      <c r="AB353" s="30"/>
      <c r="AC353" s="31"/>
    </row>
    <row r="354" spans="23:29" x14ac:dyDescent="0.3">
      <c r="X354" s="27"/>
    </row>
  </sheetData>
  <sheetProtection formatColumns="0" formatRows="0" autoFilter="0"/>
  <autoFilter ref="C99:K133"/>
  <mergeCells count="12">
    <mergeCell ref="E92:H92"/>
    <mergeCell ref="L1:V1"/>
    <mergeCell ref="E56:H56"/>
    <mergeCell ref="E58:H58"/>
    <mergeCell ref="E60:H60"/>
    <mergeCell ref="J64:J65"/>
    <mergeCell ref="E88:H88"/>
    <mergeCell ref="E90:H90"/>
    <mergeCell ref="E13:H13"/>
    <mergeCell ref="E15:H15"/>
    <mergeCell ref="E17:H17"/>
    <mergeCell ref="E35:H35"/>
  </mergeCell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44"/>
  <sheetViews>
    <sheetView showGridLines="0" zoomScaleNormal="100" workbookViewId="0">
      <pane ySplit="1" topLeftCell="A2" activePane="bottomLeft" state="frozen"/>
      <selection activeCell="I97" sqref="I97:I127"/>
      <selection pane="bottomLeft" activeCell="B2" sqref="B2:F8"/>
    </sheetView>
  </sheetViews>
  <sheetFormatPr defaultRowHeight="13.5" x14ac:dyDescent="0.3"/>
  <cols>
    <col min="1" max="1" width="8.33203125" hidden="1" customWidth="1"/>
    <col min="2" max="2" width="1.6640625" customWidth="1"/>
    <col min="3" max="3" width="4.1640625" customWidth="1"/>
    <col min="4" max="4" width="4.33203125" customWidth="1"/>
    <col min="5" max="5" width="5.5" customWidth="1"/>
    <col min="6" max="6" width="75" customWidth="1"/>
    <col min="7" max="7" width="8.6640625" customWidth="1"/>
    <col min="8" max="8" width="11.1640625" customWidth="1"/>
    <col min="9" max="9" width="12.6640625" style="1" customWidth="1"/>
    <col min="10" max="10" width="23.5" customWidth="1"/>
    <col min="11" max="11" width="15.5" hidden="1" customWidth="1"/>
    <col min="12" max="12" width="0" hidden="1" customWidth="1"/>
    <col min="13" max="18" width="9.33203125" hidden="1" customWidth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style="2" hidden="1" customWidth="1"/>
    <col min="24" max="24" width="12.33203125" style="3" hidden="1" customWidth="1"/>
    <col min="25" max="25" width="15" style="4" hidden="1" customWidth="1"/>
    <col min="26" max="26" width="11" style="5" hidden="1" customWidth="1"/>
    <col min="27" max="27" width="15" style="193" hidden="1" customWidth="1"/>
    <col min="28" max="28" width="16.33203125" style="194" hidden="1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1" spans="2:46" ht="36.950000000000003" customHeight="1" x14ac:dyDescent="0.3"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AT1" s="9" t="s">
        <v>175</v>
      </c>
    </row>
    <row r="2" spans="2:46" ht="15" customHeight="1" x14ac:dyDescent="0.3">
      <c r="D2" s="244" t="s">
        <v>380</v>
      </c>
      <c r="E2" s="249"/>
      <c r="F2" s="250" t="s">
        <v>353</v>
      </c>
      <c r="AT2" s="9"/>
    </row>
    <row r="3" spans="2:46" ht="15" customHeight="1" x14ac:dyDescent="0.3">
      <c r="D3" s="244"/>
      <c r="E3" s="249"/>
      <c r="F3" s="251"/>
      <c r="AT3" s="9"/>
    </row>
    <row r="4" spans="2:46" ht="15" customHeight="1" x14ac:dyDescent="0.3">
      <c r="D4" s="244" t="s">
        <v>381</v>
      </c>
      <c r="E4" s="252"/>
      <c r="F4" s="246" t="s">
        <v>7</v>
      </c>
      <c r="G4" s="246"/>
      <c r="H4" s="246"/>
      <c r="I4" s="246"/>
      <c r="AT4" s="9"/>
    </row>
    <row r="5" spans="2:46" ht="15" customHeight="1" x14ac:dyDescent="0.3">
      <c r="D5" s="244"/>
      <c r="E5" s="252"/>
      <c r="F5" s="245"/>
      <c r="AT5" s="9"/>
    </row>
    <row r="6" spans="2:46" ht="15" customHeight="1" x14ac:dyDescent="0.3">
      <c r="D6" s="252" t="s">
        <v>382</v>
      </c>
      <c r="E6" s="252"/>
      <c r="F6" s="246" t="s">
        <v>386</v>
      </c>
      <c r="AT6" s="9"/>
    </row>
    <row r="7" spans="2:46" ht="15" customHeight="1" x14ac:dyDescent="0.3">
      <c r="D7" s="253"/>
      <c r="E7" s="253"/>
      <c r="F7" s="253"/>
      <c r="AT7" s="9"/>
    </row>
    <row r="8" spans="2:46" ht="15" customHeight="1" x14ac:dyDescent="0.3">
      <c r="D8" s="247" t="s">
        <v>383</v>
      </c>
      <c r="E8" s="253"/>
      <c r="F8" s="248" t="s">
        <v>385</v>
      </c>
      <c r="AT8" s="9"/>
    </row>
    <row r="9" spans="2:46" ht="24" customHeight="1" x14ac:dyDescent="0.3">
      <c r="B9" s="10"/>
      <c r="C9" s="11"/>
      <c r="D9" s="11"/>
      <c r="E9" s="11"/>
      <c r="F9" s="11"/>
      <c r="G9" s="11"/>
      <c r="H9" s="11"/>
      <c r="I9" s="12"/>
      <c r="J9" s="11"/>
      <c r="K9" s="13"/>
      <c r="AT9" s="9" t="s">
        <v>1</v>
      </c>
    </row>
    <row r="10" spans="2:46" ht="36.950000000000003" customHeight="1" x14ac:dyDescent="0.3">
      <c r="B10" s="14"/>
      <c r="C10" s="15"/>
      <c r="D10" s="16" t="s">
        <v>2</v>
      </c>
      <c r="E10" s="15"/>
      <c r="F10" s="15"/>
      <c r="G10" s="15"/>
      <c r="H10" s="15"/>
      <c r="I10" s="17"/>
      <c r="J10" s="15"/>
      <c r="K10" s="18"/>
      <c r="M10" s="19" t="s">
        <v>3</v>
      </c>
      <c r="AT10" s="9" t="s">
        <v>4</v>
      </c>
    </row>
    <row r="11" spans="2:46" ht="6.95" customHeight="1" x14ac:dyDescent="0.3">
      <c r="B11" s="14"/>
      <c r="C11" s="15"/>
      <c r="D11" s="15"/>
      <c r="E11" s="15"/>
      <c r="F11" s="15"/>
      <c r="G11" s="15"/>
      <c r="H11" s="15"/>
      <c r="I11" s="17"/>
      <c r="J11" s="15"/>
      <c r="K11" s="18"/>
    </row>
    <row r="12" spans="2:46" ht="15" x14ac:dyDescent="0.3">
      <c r="B12" s="14"/>
      <c r="C12" s="15"/>
      <c r="D12" s="20" t="s">
        <v>5</v>
      </c>
      <c r="E12" s="15"/>
      <c r="F12" s="15"/>
      <c r="G12" s="15"/>
      <c r="H12" s="15"/>
      <c r="I12" s="17"/>
      <c r="J12" s="15"/>
      <c r="K12" s="18"/>
    </row>
    <row r="13" spans="2:46" ht="16.5" customHeight="1" x14ac:dyDescent="0.3">
      <c r="B13" s="14"/>
      <c r="C13" s="15"/>
      <c r="D13" s="15"/>
      <c r="E13" s="313" t="str">
        <f>'[1]Rekapitulace stavby'!K6</f>
        <v>Revitalizace ZŠ a MŠ Kvasiny</v>
      </c>
      <c r="F13" s="314"/>
      <c r="G13" s="314"/>
      <c r="H13" s="314"/>
      <c r="I13" s="17"/>
      <c r="J13" s="15"/>
      <c r="K13" s="18"/>
    </row>
    <row r="14" spans="2:46" ht="15" x14ac:dyDescent="0.3">
      <c r="B14" s="14"/>
      <c r="C14" s="15"/>
      <c r="D14" s="20" t="s">
        <v>6</v>
      </c>
      <c r="E14" s="15"/>
      <c r="F14" s="15"/>
      <c r="G14" s="15"/>
      <c r="H14" s="15"/>
      <c r="I14" s="17"/>
      <c r="J14" s="15"/>
      <c r="K14" s="18"/>
    </row>
    <row r="15" spans="2:46" s="21" customFormat="1" ht="16.5" customHeight="1" x14ac:dyDescent="0.3">
      <c r="B15" s="22"/>
      <c r="C15" s="23"/>
      <c r="D15" s="23"/>
      <c r="E15" s="313" t="s">
        <v>7</v>
      </c>
      <c r="F15" s="315"/>
      <c r="G15" s="315"/>
      <c r="H15" s="315"/>
      <c r="I15" s="24"/>
      <c r="J15" s="23"/>
      <c r="K15" s="25"/>
      <c r="W15" s="26"/>
      <c r="X15" s="27"/>
      <c r="Y15" s="28"/>
      <c r="Z15" s="29"/>
      <c r="AA15" s="195"/>
      <c r="AB15" s="196"/>
    </row>
    <row r="16" spans="2:46" s="21" customFormat="1" ht="15" x14ac:dyDescent="0.3">
      <c r="B16" s="22"/>
      <c r="C16" s="23"/>
      <c r="D16" s="20" t="s">
        <v>8</v>
      </c>
      <c r="E16" s="23"/>
      <c r="F16" s="23"/>
      <c r="G16" s="23"/>
      <c r="H16" s="23"/>
      <c r="I16" s="24"/>
      <c r="J16" s="23"/>
      <c r="K16" s="25"/>
      <c r="W16" s="26"/>
      <c r="X16" s="27"/>
      <c r="Y16" s="28"/>
      <c r="Z16" s="29"/>
      <c r="AA16" s="195"/>
      <c r="AB16" s="196"/>
    </row>
    <row r="17" spans="2:28" s="21" customFormat="1" ht="36.950000000000003" customHeight="1" x14ac:dyDescent="0.3">
      <c r="B17" s="22"/>
      <c r="C17" s="23"/>
      <c r="D17" s="23"/>
      <c r="E17" s="316" t="s">
        <v>176</v>
      </c>
      <c r="F17" s="315"/>
      <c r="G17" s="315"/>
      <c r="H17" s="315"/>
      <c r="I17" s="24"/>
      <c r="J17" s="23"/>
      <c r="K17" s="25"/>
      <c r="W17" s="26"/>
      <c r="X17" s="27"/>
      <c r="Y17" s="28"/>
      <c r="Z17" s="29"/>
      <c r="AA17" s="195"/>
      <c r="AB17" s="196"/>
    </row>
    <row r="18" spans="2:28" s="21" customFormat="1" x14ac:dyDescent="0.3">
      <c r="B18" s="22"/>
      <c r="C18" s="23"/>
      <c r="D18" s="23"/>
      <c r="E18" s="23"/>
      <c r="F18" s="23"/>
      <c r="G18" s="23"/>
      <c r="H18" s="23"/>
      <c r="I18" s="24"/>
      <c r="J18" s="23"/>
      <c r="K18" s="25"/>
      <c r="W18" s="26"/>
      <c r="X18" s="27"/>
      <c r="Y18" s="28"/>
      <c r="Z18" s="29"/>
      <c r="AA18" s="195"/>
      <c r="AB18" s="196"/>
    </row>
    <row r="19" spans="2:28" s="21" customFormat="1" ht="14.45" customHeight="1" x14ac:dyDescent="0.3">
      <c r="B19" s="22"/>
      <c r="C19" s="23"/>
      <c r="D19" s="20" t="s">
        <v>10</v>
      </c>
      <c r="E19" s="23"/>
      <c r="F19" s="32" t="s">
        <v>11</v>
      </c>
      <c r="G19" s="23"/>
      <c r="H19" s="23"/>
      <c r="I19" s="33" t="s">
        <v>12</v>
      </c>
      <c r="J19" s="32" t="s">
        <v>11</v>
      </c>
      <c r="K19" s="25"/>
      <c r="W19" s="26"/>
      <c r="X19" s="27"/>
      <c r="Y19" s="28"/>
      <c r="Z19" s="29" t="s">
        <v>12</v>
      </c>
      <c r="AA19" s="195"/>
      <c r="AB19" s="196"/>
    </row>
    <row r="20" spans="2:28" s="21" customFormat="1" ht="14.45" customHeight="1" x14ac:dyDescent="0.3">
      <c r="B20" s="22"/>
      <c r="C20" s="23"/>
      <c r="D20" s="20" t="s">
        <v>13</v>
      </c>
      <c r="E20" s="23"/>
      <c r="F20" s="32" t="s">
        <v>14</v>
      </c>
      <c r="G20" s="23"/>
      <c r="H20" s="23"/>
      <c r="I20" s="33" t="s">
        <v>15</v>
      </c>
      <c r="J20" s="34" t="str">
        <f>'[1]Rekapitulace stavby'!AN8</f>
        <v>22. 11. 2018</v>
      </c>
      <c r="K20" s="25"/>
      <c r="W20" s="26"/>
      <c r="X20" s="27"/>
      <c r="Y20" s="28"/>
      <c r="Z20" s="29" t="s">
        <v>15</v>
      </c>
      <c r="AA20" s="195"/>
      <c r="AB20" s="196"/>
    </row>
    <row r="21" spans="2:28" s="21" customFormat="1" ht="10.9" customHeight="1" x14ac:dyDescent="0.3">
      <c r="B21" s="22"/>
      <c r="C21" s="23"/>
      <c r="D21" s="23"/>
      <c r="E21" s="23"/>
      <c r="F21" s="23"/>
      <c r="G21" s="23"/>
      <c r="H21" s="23"/>
      <c r="I21" s="24"/>
      <c r="J21" s="23"/>
      <c r="K21" s="25"/>
      <c r="W21" s="26"/>
      <c r="X21" s="27"/>
      <c r="Y21" s="28"/>
      <c r="Z21" s="29"/>
      <c r="AA21" s="195"/>
      <c r="AB21" s="196"/>
    </row>
    <row r="22" spans="2:28" s="21" customFormat="1" ht="14.45" customHeight="1" x14ac:dyDescent="0.3">
      <c r="B22" s="22"/>
      <c r="C22" s="23"/>
      <c r="D22" s="20" t="s">
        <v>16</v>
      </c>
      <c r="E22" s="23"/>
      <c r="F22" s="23"/>
      <c r="G22" s="23"/>
      <c r="H22" s="23"/>
      <c r="I22" s="33" t="s">
        <v>17</v>
      </c>
      <c r="J22" s="32" t="s">
        <v>18</v>
      </c>
      <c r="K22" s="25"/>
      <c r="W22" s="26"/>
      <c r="X22" s="27"/>
      <c r="Y22" s="28"/>
      <c r="Z22" s="29" t="s">
        <v>17</v>
      </c>
      <c r="AA22" s="195"/>
      <c r="AB22" s="196"/>
    </row>
    <row r="23" spans="2:28" s="21" customFormat="1" ht="18" customHeight="1" x14ac:dyDescent="0.3">
      <c r="B23" s="22"/>
      <c r="C23" s="23"/>
      <c r="D23" s="23"/>
      <c r="E23" s="32" t="s">
        <v>19</v>
      </c>
      <c r="F23" s="23"/>
      <c r="G23" s="23"/>
      <c r="H23" s="23"/>
      <c r="I23" s="33" t="s">
        <v>20</v>
      </c>
      <c r="J23" s="32" t="s">
        <v>21</v>
      </c>
      <c r="K23" s="25"/>
      <c r="W23" s="26"/>
      <c r="X23" s="27"/>
      <c r="Y23" s="28"/>
      <c r="Z23" s="29" t="s">
        <v>20</v>
      </c>
      <c r="AA23" s="195"/>
      <c r="AB23" s="196"/>
    </row>
    <row r="24" spans="2:28" s="21" customFormat="1" ht="6.95" customHeight="1" x14ac:dyDescent="0.3">
      <c r="B24" s="22"/>
      <c r="C24" s="23"/>
      <c r="D24" s="23"/>
      <c r="E24" s="23"/>
      <c r="F24" s="23"/>
      <c r="G24" s="23"/>
      <c r="H24" s="23"/>
      <c r="I24" s="24"/>
      <c r="J24" s="23"/>
      <c r="K24" s="25"/>
      <c r="W24" s="26"/>
      <c r="X24" s="27"/>
      <c r="Y24" s="28"/>
      <c r="Z24" s="29"/>
      <c r="AA24" s="195"/>
      <c r="AB24" s="196"/>
    </row>
    <row r="25" spans="2:28" s="21" customFormat="1" ht="14.45" customHeight="1" x14ac:dyDescent="0.3">
      <c r="B25" s="22"/>
      <c r="C25" s="23"/>
      <c r="D25" s="20" t="s">
        <v>22</v>
      </c>
      <c r="E25" s="23"/>
      <c r="F25" s="23"/>
      <c r="G25" s="23"/>
      <c r="H25" s="23"/>
      <c r="I25" s="33" t="s">
        <v>17</v>
      </c>
      <c r="J25" s="32" t="str">
        <f>IF('[1]Rekapitulace stavby'!AN13="Vyplň údaj","",IF('[1]Rekapitulace stavby'!AN13="","",'[1]Rekapitulace stavby'!AN13))</f>
        <v/>
      </c>
      <c r="K25" s="25"/>
      <c r="W25" s="26"/>
      <c r="X25" s="27"/>
      <c r="Y25" s="28"/>
      <c r="Z25" s="29" t="s">
        <v>17</v>
      </c>
      <c r="AA25" s="195"/>
      <c r="AB25" s="196"/>
    </row>
    <row r="26" spans="2:28" s="21" customFormat="1" ht="18" customHeight="1" x14ac:dyDescent="0.3">
      <c r="B26" s="22"/>
      <c r="C26" s="23"/>
      <c r="D26" s="23"/>
      <c r="E26" s="32" t="str">
        <f>IF('[1]Rekapitulace stavby'!E14="Vyplň údaj","",IF('[1]Rekapitulace stavby'!E14="","",'[1]Rekapitulace stavby'!E14))</f>
        <v/>
      </c>
      <c r="F26" s="23"/>
      <c r="G26" s="23"/>
      <c r="H26" s="23"/>
      <c r="I26" s="33" t="s">
        <v>20</v>
      </c>
      <c r="J26" s="32" t="str">
        <f>IF('[1]Rekapitulace stavby'!AN14="Vyplň údaj","",IF('[1]Rekapitulace stavby'!AN14="","",'[1]Rekapitulace stavby'!AN14))</f>
        <v/>
      </c>
      <c r="K26" s="25"/>
      <c r="W26" s="26"/>
      <c r="X26" s="27"/>
      <c r="Y26" s="28"/>
      <c r="Z26" s="29" t="s">
        <v>20</v>
      </c>
      <c r="AA26" s="195"/>
      <c r="AB26" s="196"/>
    </row>
    <row r="27" spans="2:28" s="21" customFormat="1" ht="6.95" customHeight="1" x14ac:dyDescent="0.3">
      <c r="B27" s="22"/>
      <c r="C27" s="23"/>
      <c r="D27" s="23"/>
      <c r="E27" s="23"/>
      <c r="F27" s="23"/>
      <c r="G27" s="23"/>
      <c r="H27" s="23"/>
      <c r="I27" s="24"/>
      <c r="J27" s="23"/>
      <c r="K27" s="25"/>
      <c r="W27" s="26"/>
      <c r="X27" s="27"/>
      <c r="Y27" s="28"/>
      <c r="Z27" s="29"/>
      <c r="AA27" s="195"/>
      <c r="AB27" s="196"/>
    </row>
    <row r="28" spans="2:28" s="21" customFormat="1" ht="14.45" customHeight="1" x14ac:dyDescent="0.3">
      <c r="B28" s="22"/>
      <c r="C28" s="23"/>
      <c r="D28" s="20" t="s">
        <v>23</v>
      </c>
      <c r="E28" s="23"/>
      <c r="F28" s="23"/>
      <c r="G28" s="23"/>
      <c r="H28" s="23"/>
      <c r="I28" s="33" t="s">
        <v>17</v>
      </c>
      <c r="J28" s="32" t="str">
        <f>IF('[1]Rekapitulace stavby'!AN16="","",'[1]Rekapitulace stavby'!AN16)</f>
        <v>24286923</v>
      </c>
      <c r="K28" s="25"/>
      <c r="W28" s="26"/>
      <c r="X28" s="27"/>
      <c r="Y28" s="28"/>
      <c r="Z28" s="29" t="s">
        <v>17</v>
      </c>
      <c r="AA28" s="195"/>
      <c r="AB28" s="196"/>
    </row>
    <row r="29" spans="2:28" s="21" customFormat="1" ht="18" customHeight="1" x14ac:dyDescent="0.3">
      <c r="B29" s="22"/>
      <c r="C29" s="23"/>
      <c r="D29" s="23"/>
      <c r="E29" s="32" t="str">
        <f>IF('[1]Rekapitulace stavby'!E17="","",'[1]Rekapitulace stavby'!E17)</f>
        <v>ŘEZANINA &amp; BARTOŇ, s.r.o.</v>
      </c>
      <c r="F29" s="23"/>
      <c r="G29" s="23"/>
      <c r="H29" s="23"/>
      <c r="I29" s="33" t="s">
        <v>20</v>
      </c>
      <c r="J29" s="32" t="str">
        <f>IF('[1]Rekapitulace stavby'!AN17="","",'[1]Rekapitulace stavby'!AN17)</f>
        <v>CZ24286923</v>
      </c>
      <c r="K29" s="25"/>
      <c r="W29" s="26"/>
      <c r="X29" s="27"/>
      <c r="Y29" s="28"/>
      <c r="Z29" s="29" t="s">
        <v>20</v>
      </c>
      <c r="AA29" s="195"/>
      <c r="AB29" s="196"/>
    </row>
    <row r="30" spans="2:28" s="21" customFormat="1" ht="6.95" customHeight="1" x14ac:dyDescent="0.3">
      <c r="B30" s="22"/>
      <c r="C30" s="23"/>
      <c r="D30" s="23"/>
      <c r="E30" s="23"/>
      <c r="F30" s="23"/>
      <c r="G30" s="23"/>
      <c r="H30" s="23"/>
      <c r="I30" s="24"/>
      <c r="J30" s="23"/>
      <c r="K30" s="25"/>
      <c r="W30" s="26"/>
      <c r="X30" s="27"/>
      <c r="Y30" s="28"/>
      <c r="Z30" s="29"/>
      <c r="AA30" s="195"/>
      <c r="AB30" s="196"/>
    </row>
    <row r="31" spans="2:28" s="21" customFormat="1" ht="6.95" customHeight="1" x14ac:dyDescent="0.3">
      <c r="B31" s="22"/>
      <c r="C31" s="23"/>
      <c r="D31" s="23"/>
      <c r="E31" s="23"/>
      <c r="F31" s="23"/>
      <c r="G31" s="23"/>
      <c r="H31" s="23"/>
      <c r="I31" s="24"/>
      <c r="J31" s="23"/>
      <c r="K31" s="25"/>
      <c r="W31" s="26"/>
      <c r="X31" s="27"/>
      <c r="Y31" s="28"/>
      <c r="Z31" s="29"/>
      <c r="AA31" s="195"/>
      <c r="AB31" s="196"/>
    </row>
    <row r="32" spans="2:28" s="21" customFormat="1" ht="6.95" customHeight="1" x14ac:dyDescent="0.3">
      <c r="B32" s="22"/>
      <c r="C32" s="23"/>
      <c r="D32" s="23"/>
      <c r="E32" s="23"/>
      <c r="F32" s="23"/>
      <c r="G32" s="23"/>
      <c r="H32" s="23"/>
      <c r="I32" s="24"/>
      <c r="J32" s="23"/>
      <c r="K32" s="25"/>
      <c r="W32" s="26"/>
      <c r="X32" s="27"/>
      <c r="Y32" s="28"/>
      <c r="Z32" s="29"/>
      <c r="AA32" s="195"/>
      <c r="AB32" s="196"/>
    </row>
    <row r="33" spans="2:28" s="21" customFormat="1" ht="6.95" customHeight="1" x14ac:dyDescent="0.3">
      <c r="B33" s="22"/>
      <c r="C33" s="23"/>
      <c r="D33" s="23"/>
      <c r="E33" s="23"/>
      <c r="F33" s="23"/>
      <c r="G33" s="23"/>
      <c r="H33" s="23"/>
      <c r="I33" s="24"/>
      <c r="J33" s="23"/>
      <c r="K33" s="25"/>
      <c r="W33" s="26"/>
      <c r="X33" s="27"/>
      <c r="Y33" s="28"/>
      <c r="Z33" s="29"/>
      <c r="AA33" s="195"/>
      <c r="AB33" s="196"/>
    </row>
    <row r="34" spans="2:28" s="21" customFormat="1" ht="14.45" customHeight="1" x14ac:dyDescent="0.3">
      <c r="B34" s="22"/>
      <c r="C34" s="23"/>
      <c r="D34" s="20" t="s">
        <v>24</v>
      </c>
      <c r="E34" s="23"/>
      <c r="F34" s="23"/>
      <c r="G34" s="23"/>
      <c r="H34" s="23"/>
      <c r="I34" s="24"/>
      <c r="J34" s="23"/>
      <c r="K34" s="25"/>
      <c r="W34" s="26"/>
      <c r="X34" s="27"/>
      <c r="Y34" s="28"/>
      <c r="Z34" s="29"/>
      <c r="AA34" s="195"/>
      <c r="AB34" s="196"/>
    </row>
    <row r="35" spans="2:28" s="39" customFormat="1" ht="156.75" customHeight="1" x14ac:dyDescent="0.3">
      <c r="B35" s="35"/>
      <c r="C35" s="36"/>
      <c r="D35" s="36"/>
      <c r="E35" s="317" t="s">
        <v>25</v>
      </c>
      <c r="F35" s="317"/>
      <c r="G35" s="317"/>
      <c r="H35" s="317"/>
      <c r="I35" s="37"/>
      <c r="J35" s="36"/>
      <c r="K35" s="38"/>
      <c r="W35" s="40"/>
      <c r="X35" s="41"/>
      <c r="Y35" s="42"/>
      <c r="Z35" s="43"/>
      <c r="AA35" s="197"/>
      <c r="AB35" s="198"/>
    </row>
    <row r="36" spans="2:28" s="21" customFormat="1" ht="6.95" customHeight="1" x14ac:dyDescent="0.3">
      <c r="B36" s="22"/>
      <c r="C36" s="23"/>
      <c r="D36" s="23"/>
      <c r="E36" s="23"/>
      <c r="F36" s="23"/>
      <c r="G36" s="23"/>
      <c r="H36" s="23"/>
      <c r="I36" s="24"/>
      <c r="J36" s="23"/>
      <c r="K36" s="25"/>
      <c r="W36" s="26"/>
      <c r="X36" s="27"/>
      <c r="Y36" s="28"/>
      <c r="Z36" s="29"/>
      <c r="AA36" s="195"/>
      <c r="AB36" s="196"/>
    </row>
    <row r="37" spans="2:28" s="21" customFormat="1" ht="6.95" customHeight="1" x14ac:dyDescent="0.3">
      <c r="B37" s="22"/>
      <c r="C37" s="23"/>
      <c r="D37" s="47"/>
      <c r="E37" s="47"/>
      <c r="F37" s="47"/>
      <c r="G37" s="47"/>
      <c r="H37" s="47"/>
      <c r="I37" s="48"/>
      <c r="J37" s="47"/>
      <c r="K37" s="49"/>
      <c r="W37" s="26"/>
      <c r="X37" s="27"/>
      <c r="Y37" s="28"/>
      <c r="Z37" s="29"/>
      <c r="AA37" s="195"/>
      <c r="AB37" s="196"/>
    </row>
    <row r="38" spans="2:28" s="21" customFormat="1" ht="25.35" customHeight="1" x14ac:dyDescent="0.3">
      <c r="B38" s="22"/>
      <c r="C38" s="23"/>
      <c r="D38" s="50" t="s">
        <v>26</v>
      </c>
      <c r="E38" s="23"/>
      <c r="F38" s="23"/>
      <c r="G38" s="23"/>
      <c r="H38" s="23"/>
      <c r="I38" s="24"/>
      <c r="J38" s="51">
        <f>ROUND(J110,2)</f>
        <v>-438680.2</v>
      </c>
      <c r="K38" s="25"/>
      <c r="W38" s="26"/>
      <c r="X38" s="27"/>
      <c r="Y38" s="28"/>
      <c r="Z38" s="29"/>
      <c r="AA38" s="195"/>
      <c r="AB38" s="196"/>
    </row>
    <row r="39" spans="2:28" s="21" customFormat="1" ht="6.95" customHeight="1" x14ac:dyDescent="0.3">
      <c r="B39" s="22"/>
      <c r="C39" s="23"/>
      <c r="D39" s="47"/>
      <c r="E39" s="47"/>
      <c r="F39" s="47"/>
      <c r="G39" s="47"/>
      <c r="H39" s="47"/>
      <c r="I39" s="48"/>
      <c r="J39" s="47"/>
      <c r="K39" s="49"/>
      <c r="W39" s="26"/>
      <c r="X39" s="27"/>
      <c r="Y39" s="28"/>
      <c r="Z39" s="29"/>
      <c r="AA39" s="195"/>
      <c r="AB39" s="196"/>
    </row>
    <row r="40" spans="2:28" s="21" customFormat="1" ht="14.45" customHeight="1" x14ac:dyDescent="0.3">
      <c r="B40" s="22"/>
      <c r="C40" s="23"/>
      <c r="D40" s="23"/>
      <c r="E40" s="23"/>
      <c r="F40" s="52" t="s">
        <v>27</v>
      </c>
      <c r="G40" s="23"/>
      <c r="H40" s="23"/>
      <c r="I40" s="53" t="s">
        <v>28</v>
      </c>
      <c r="J40" s="52" t="s">
        <v>29</v>
      </c>
      <c r="K40" s="25"/>
      <c r="W40" s="26"/>
      <c r="X40" s="27"/>
      <c r="Y40" s="28"/>
      <c r="Z40" s="29" t="s">
        <v>28</v>
      </c>
      <c r="AA40" s="195"/>
      <c r="AB40" s="196"/>
    </row>
    <row r="41" spans="2:28" s="21" customFormat="1" ht="14.45" customHeight="1" x14ac:dyDescent="0.3">
      <c r="B41" s="22"/>
      <c r="C41" s="23"/>
      <c r="D41" s="54" t="s">
        <v>30</v>
      </c>
      <c r="E41" s="54" t="s">
        <v>31</v>
      </c>
      <c r="F41" s="55">
        <f>ROUND(SUM(BE110:BE180), 2)</f>
        <v>-438680.2</v>
      </c>
      <c r="G41" s="23"/>
      <c r="H41" s="23"/>
      <c r="I41" s="56">
        <v>0.21</v>
      </c>
      <c r="J41" s="55">
        <f>ROUND(ROUND((SUM(BE110:BE180)), 2)*I41, 2)</f>
        <v>-92122.84</v>
      </c>
      <c r="K41" s="25"/>
      <c r="W41" s="26"/>
      <c r="X41" s="27"/>
      <c r="Y41" s="28"/>
      <c r="Z41" s="29">
        <v>0.21</v>
      </c>
      <c r="AA41" s="195"/>
      <c r="AB41" s="196"/>
    </row>
    <row r="42" spans="2:28" s="21" customFormat="1" ht="14.45" customHeight="1" x14ac:dyDescent="0.3">
      <c r="B42" s="22"/>
      <c r="C42" s="23"/>
      <c r="D42" s="23"/>
      <c r="E42" s="54" t="s">
        <v>32</v>
      </c>
      <c r="F42" s="55">
        <f>ROUND(SUM(BF110:BF180), 2)</f>
        <v>0</v>
      </c>
      <c r="G42" s="23"/>
      <c r="H42" s="23"/>
      <c r="I42" s="56">
        <v>0.15</v>
      </c>
      <c r="J42" s="55">
        <f>ROUND(ROUND((SUM(BF110:BF180)), 2)*I42, 2)</f>
        <v>0</v>
      </c>
      <c r="K42" s="25"/>
      <c r="W42" s="26"/>
      <c r="X42" s="27"/>
      <c r="Y42" s="28"/>
      <c r="Z42" s="29">
        <v>0.15</v>
      </c>
      <c r="AA42" s="195"/>
      <c r="AB42" s="196"/>
    </row>
    <row r="43" spans="2:28" s="21" customFormat="1" ht="14.45" hidden="1" customHeight="1" x14ac:dyDescent="0.3">
      <c r="B43" s="22"/>
      <c r="C43" s="23"/>
      <c r="D43" s="23"/>
      <c r="E43" s="54" t="s">
        <v>33</v>
      </c>
      <c r="F43" s="55">
        <f>ROUND(SUM(BG110:BG180), 2)</f>
        <v>0</v>
      </c>
      <c r="G43" s="23"/>
      <c r="H43" s="23"/>
      <c r="I43" s="56">
        <v>0.21</v>
      </c>
      <c r="J43" s="55">
        <v>0</v>
      </c>
      <c r="K43" s="25"/>
      <c r="W43" s="26"/>
      <c r="X43" s="27"/>
      <c r="Y43" s="28"/>
      <c r="Z43" s="29">
        <v>0.21</v>
      </c>
      <c r="AA43" s="195"/>
      <c r="AB43" s="196"/>
    </row>
    <row r="44" spans="2:28" s="21" customFormat="1" ht="14.45" hidden="1" customHeight="1" x14ac:dyDescent="0.3">
      <c r="B44" s="22"/>
      <c r="C44" s="23"/>
      <c r="D44" s="23"/>
      <c r="E44" s="54" t="s">
        <v>34</v>
      </c>
      <c r="F44" s="55">
        <f>ROUND(SUM(BH110:BH180), 2)</f>
        <v>0</v>
      </c>
      <c r="G44" s="23"/>
      <c r="H44" s="23"/>
      <c r="I44" s="56">
        <v>0.15</v>
      </c>
      <c r="J44" s="55">
        <v>0</v>
      </c>
      <c r="K44" s="25"/>
      <c r="W44" s="26"/>
      <c r="X44" s="27"/>
      <c r="Y44" s="28"/>
      <c r="Z44" s="29">
        <v>0.15</v>
      </c>
      <c r="AA44" s="195"/>
      <c r="AB44" s="196"/>
    </row>
    <row r="45" spans="2:28" s="21" customFormat="1" ht="14.45" hidden="1" customHeight="1" x14ac:dyDescent="0.3">
      <c r="B45" s="22"/>
      <c r="C45" s="23"/>
      <c r="D45" s="23"/>
      <c r="E45" s="54" t="s">
        <v>35</v>
      </c>
      <c r="F45" s="55">
        <f>ROUND(SUM(BI110:BI180), 2)</f>
        <v>0</v>
      </c>
      <c r="G45" s="23"/>
      <c r="H45" s="23"/>
      <c r="I45" s="56">
        <v>0</v>
      </c>
      <c r="J45" s="55">
        <v>0</v>
      </c>
      <c r="K45" s="25"/>
      <c r="W45" s="26"/>
      <c r="X45" s="27"/>
      <c r="Y45" s="28"/>
      <c r="Z45" s="29">
        <v>0</v>
      </c>
      <c r="AA45" s="195"/>
      <c r="AB45" s="196"/>
    </row>
    <row r="46" spans="2:28" s="21" customFormat="1" ht="6.95" customHeight="1" x14ac:dyDescent="0.3">
      <c r="B46" s="22"/>
      <c r="C46" s="23"/>
      <c r="D46" s="23"/>
      <c r="E46" s="23"/>
      <c r="F46" s="23"/>
      <c r="G46" s="23"/>
      <c r="H46" s="23"/>
      <c r="I46" s="24"/>
      <c r="J46" s="23"/>
      <c r="K46" s="25"/>
      <c r="W46" s="26"/>
      <c r="X46" s="27"/>
      <c r="Y46" s="28"/>
      <c r="Z46" s="29"/>
      <c r="AA46" s="195"/>
      <c r="AB46" s="196"/>
    </row>
    <row r="47" spans="2:28" s="21" customFormat="1" ht="25.35" customHeight="1" x14ac:dyDescent="0.3">
      <c r="B47" s="22"/>
      <c r="C47" s="57"/>
      <c r="D47" s="58" t="s">
        <v>36</v>
      </c>
      <c r="E47" s="59"/>
      <c r="F47" s="59"/>
      <c r="G47" s="60" t="s">
        <v>37</v>
      </c>
      <c r="H47" s="61" t="s">
        <v>38</v>
      </c>
      <c r="I47" s="62"/>
      <c r="J47" s="63">
        <f>SUM(J38:J45)</f>
        <v>-530803.04</v>
      </c>
      <c r="K47" s="64"/>
      <c r="W47" s="26"/>
      <c r="X47" s="27"/>
      <c r="Y47" s="28"/>
      <c r="Z47" s="29"/>
      <c r="AA47" s="195"/>
      <c r="AB47" s="196"/>
    </row>
    <row r="48" spans="2:28" s="21" customFormat="1" ht="14.45" customHeight="1" x14ac:dyDescent="0.3">
      <c r="B48" s="65"/>
      <c r="C48" s="66"/>
      <c r="D48" s="66"/>
      <c r="E48" s="66"/>
      <c r="F48" s="66"/>
      <c r="G48" s="66"/>
      <c r="H48" s="66"/>
      <c r="I48" s="67"/>
      <c r="J48" s="66"/>
      <c r="K48" s="68"/>
      <c r="W48" s="26"/>
      <c r="X48" s="27"/>
      <c r="Y48" s="28"/>
      <c r="Z48" s="29"/>
      <c r="AA48" s="195"/>
      <c r="AB48" s="196"/>
    </row>
    <row r="52" spans="2:28" s="21" customFormat="1" ht="6.95" customHeight="1" x14ac:dyDescent="0.3">
      <c r="B52" s="69"/>
      <c r="C52" s="70"/>
      <c r="D52" s="70"/>
      <c r="E52" s="70"/>
      <c r="F52" s="70"/>
      <c r="G52" s="70"/>
      <c r="H52" s="70"/>
      <c r="I52" s="71"/>
      <c r="J52" s="70"/>
      <c r="K52" s="72"/>
      <c r="W52" s="26"/>
      <c r="X52" s="27"/>
      <c r="Y52" s="28"/>
      <c r="Z52" s="29"/>
      <c r="AA52" s="195"/>
      <c r="AB52" s="196"/>
    </row>
    <row r="53" spans="2:28" s="21" customFormat="1" ht="36.950000000000003" customHeight="1" x14ac:dyDescent="0.3">
      <c r="B53" s="22"/>
      <c r="C53" s="16" t="s">
        <v>39</v>
      </c>
      <c r="D53" s="23"/>
      <c r="E53" s="23"/>
      <c r="F53" s="23"/>
      <c r="G53" s="23"/>
      <c r="H53" s="23"/>
      <c r="I53" s="24"/>
      <c r="J53" s="23"/>
      <c r="K53" s="25"/>
      <c r="W53" s="26"/>
      <c r="X53" s="27"/>
      <c r="Y53" s="28"/>
      <c r="Z53" s="29"/>
      <c r="AA53" s="195"/>
      <c r="AB53" s="196"/>
    </row>
    <row r="54" spans="2:28" s="21" customFormat="1" ht="6.95" customHeight="1" x14ac:dyDescent="0.3">
      <c r="B54" s="22"/>
      <c r="C54" s="23"/>
      <c r="D54" s="23"/>
      <c r="E54" s="23"/>
      <c r="F54" s="23"/>
      <c r="G54" s="23"/>
      <c r="H54" s="23"/>
      <c r="I54" s="24"/>
      <c r="J54" s="23"/>
      <c r="K54" s="25"/>
      <c r="W54" s="26"/>
      <c r="X54" s="27"/>
      <c r="Y54" s="28"/>
      <c r="Z54" s="29"/>
      <c r="AA54" s="195"/>
      <c r="AB54" s="196"/>
    </row>
    <row r="55" spans="2:28" s="21" customFormat="1" ht="14.45" customHeight="1" x14ac:dyDescent="0.3">
      <c r="B55" s="22"/>
      <c r="C55" s="20" t="s">
        <v>5</v>
      </c>
      <c r="D55" s="23"/>
      <c r="E55" s="23"/>
      <c r="F55" s="23"/>
      <c r="G55" s="23"/>
      <c r="H55" s="23"/>
      <c r="I55" s="24"/>
      <c r="J55" s="23"/>
      <c r="K55" s="25"/>
      <c r="W55" s="26"/>
      <c r="X55" s="27"/>
      <c r="Y55" s="28"/>
      <c r="Z55" s="29"/>
      <c r="AA55" s="195"/>
      <c r="AB55" s="196"/>
    </row>
    <row r="56" spans="2:28" s="21" customFormat="1" ht="16.5" customHeight="1" x14ac:dyDescent="0.3">
      <c r="B56" s="22"/>
      <c r="C56" s="23"/>
      <c r="D56" s="23"/>
      <c r="E56" s="313" t="str">
        <f>E13</f>
        <v>Revitalizace ZŠ a MŠ Kvasiny</v>
      </c>
      <c r="F56" s="314"/>
      <c r="G56" s="314"/>
      <c r="H56" s="314"/>
      <c r="I56" s="24"/>
      <c r="J56" s="23"/>
      <c r="K56" s="25"/>
      <c r="W56" s="26"/>
      <c r="X56" s="27"/>
      <c r="Y56" s="28"/>
      <c r="Z56" s="29"/>
      <c r="AA56" s="195"/>
      <c r="AB56" s="196"/>
    </row>
    <row r="57" spans="2:28" ht="15" x14ac:dyDescent="0.3">
      <c r="B57" s="14"/>
      <c r="C57" s="20" t="s">
        <v>6</v>
      </c>
      <c r="D57" s="15"/>
      <c r="E57" s="15"/>
      <c r="F57" s="15"/>
      <c r="G57" s="15"/>
      <c r="H57" s="15"/>
      <c r="I57" s="17"/>
      <c r="J57" s="15"/>
      <c r="K57" s="18"/>
    </row>
    <row r="58" spans="2:28" s="21" customFormat="1" ht="16.5" customHeight="1" x14ac:dyDescent="0.3">
      <c r="B58" s="22"/>
      <c r="C58" s="23"/>
      <c r="D58" s="23"/>
      <c r="E58" s="313" t="s">
        <v>7</v>
      </c>
      <c r="F58" s="315"/>
      <c r="G58" s="315"/>
      <c r="H58" s="315"/>
      <c r="I58" s="24"/>
      <c r="J58" s="23"/>
      <c r="K58" s="25"/>
      <c r="W58" s="26"/>
      <c r="X58" s="27"/>
      <c r="Y58" s="28"/>
      <c r="Z58" s="29"/>
      <c r="AA58" s="195"/>
      <c r="AB58" s="196"/>
    </row>
    <row r="59" spans="2:28" s="21" customFormat="1" ht="14.45" customHeight="1" x14ac:dyDescent="0.3">
      <c r="B59" s="22"/>
      <c r="C59" s="20" t="s">
        <v>8</v>
      </c>
      <c r="D59" s="23"/>
      <c r="E59" s="23"/>
      <c r="F59" s="23"/>
      <c r="G59" s="23"/>
      <c r="H59" s="23"/>
      <c r="I59" s="24"/>
      <c r="J59" s="23"/>
      <c r="K59" s="25"/>
      <c r="W59" s="26"/>
      <c r="X59" s="27"/>
      <c r="Y59" s="28"/>
      <c r="Z59" s="29"/>
      <c r="AA59" s="195"/>
      <c r="AB59" s="196"/>
    </row>
    <row r="60" spans="2:28" s="21" customFormat="1" ht="17.25" customHeight="1" x14ac:dyDescent="0.3">
      <c r="B60" s="22"/>
      <c r="C60" s="23"/>
      <c r="D60" s="23"/>
      <c r="E60" s="316" t="str">
        <f>E17</f>
        <v>I.02 - Interiér SO 02</v>
      </c>
      <c r="F60" s="315"/>
      <c r="G60" s="315"/>
      <c r="H60" s="315"/>
      <c r="I60" s="24"/>
      <c r="J60" s="23"/>
      <c r="K60" s="25"/>
      <c r="W60" s="26"/>
      <c r="X60" s="27"/>
      <c r="Y60" s="28"/>
      <c r="Z60" s="29"/>
      <c r="AA60" s="195"/>
      <c r="AB60" s="196"/>
    </row>
    <row r="61" spans="2:28" s="21" customFormat="1" ht="6.95" customHeight="1" x14ac:dyDescent="0.3">
      <c r="B61" s="22"/>
      <c r="C61" s="23"/>
      <c r="D61" s="23"/>
      <c r="E61" s="23"/>
      <c r="F61" s="23"/>
      <c r="G61" s="23"/>
      <c r="H61" s="23"/>
      <c r="I61" s="24"/>
      <c r="J61" s="23"/>
      <c r="K61" s="25"/>
      <c r="W61" s="26"/>
      <c r="X61" s="27"/>
      <c r="Y61" s="28"/>
      <c r="Z61" s="29"/>
      <c r="AA61" s="195"/>
      <c r="AB61" s="196"/>
    </row>
    <row r="62" spans="2:28" s="21" customFormat="1" ht="18" customHeight="1" x14ac:dyDescent="0.3">
      <c r="B62" s="22"/>
      <c r="C62" s="20" t="s">
        <v>13</v>
      </c>
      <c r="D62" s="23"/>
      <c r="E62" s="23"/>
      <c r="F62" s="32" t="str">
        <f>F20</f>
        <v>Kvasiny</v>
      </c>
      <c r="G62" s="23"/>
      <c r="H62" s="23"/>
      <c r="I62" s="33" t="s">
        <v>15</v>
      </c>
      <c r="J62" s="34" t="str">
        <f>IF(J20="","",J20)</f>
        <v>22. 11. 2018</v>
      </c>
      <c r="K62" s="25"/>
      <c r="W62" s="26"/>
      <c r="X62" s="27"/>
      <c r="Y62" s="28"/>
      <c r="Z62" s="29" t="s">
        <v>15</v>
      </c>
      <c r="AA62" s="195"/>
      <c r="AB62" s="196"/>
    </row>
    <row r="63" spans="2:28" s="21" customFormat="1" ht="6.95" customHeight="1" x14ac:dyDescent="0.3">
      <c r="B63" s="22"/>
      <c r="C63" s="23"/>
      <c r="D63" s="23"/>
      <c r="E63" s="23"/>
      <c r="F63" s="23"/>
      <c r="G63" s="23"/>
      <c r="H63" s="23"/>
      <c r="I63" s="24"/>
      <c r="J63" s="23"/>
      <c r="K63" s="25"/>
      <c r="W63" s="26"/>
      <c r="X63" s="27"/>
      <c r="Y63" s="28"/>
      <c r="Z63" s="29"/>
      <c r="AA63" s="195"/>
      <c r="AB63" s="196"/>
    </row>
    <row r="64" spans="2:28" s="21" customFormat="1" ht="15" x14ac:dyDescent="0.3">
      <c r="B64" s="22"/>
      <c r="C64" s="20" t="s">
        <v>16</v>
      </c>
      <c r="D64" s="23"/>
      <c r="E64" s="23"/>
      <c r="F64" s="32" t="str">
        <f>E23</f>
        <v>Obec Kvasiny, Kvasiny 81, 517 02 Kvasiny</v>
      </c>
      <c r="G64" s="23"/>
      <c r="H64" s="23"/>
      <c r="I64" s="33" t="s">
        <v>23</v>
      </c>
      <c r="J64" s="317" t="str">
        <f>E29</f>
        <v>ŘEZANINA &amp; BARTOŇ, s.r.o.</v>
      </c>
      <c r="K64" s="25"/>
      <c r="W64" s="26"/>
      <c r="X64" s="27"/>
      <c r="Y64" s="28"/>
      <c r="Z64" s="29" t="s">
        <v>23</v>
      </c>
      <c r="AA64" s="195"/>
      <c r="AB64" s="196"/>
    </row>
    <row r="65" spans="2:47" s="21" customFormat="1" ht="14.45" customHeight="1" x14ac:dyDescent="0.3">
      <c r="B65" s="22"/>
      <c r="C65" s="20" t="s">
        <v>22</v>
      </c>
      <c r="D65" s="23"/>
      <c r="E65" s="23"/>
      <c r="F65" s="32" t="str">
        <f>IF(E26="","",E26)</f>
        <v/>
      </c>
      <c r="G65" s="23"/>
      <c r="H65" s="23"/>
      <c r="I65" s="24"/>
      <c r="J65" s="318"/>
      <c r="K65" s="25"/>
      <c r="W65" s="26"/>
      <c r="X65" s="27"/>
      <c r="Y65" s="28"/>
      <c r="Z65" s="29"/>
      <c r="AA65" s="195"/>
      <c r="AB65" s="196"/>
    </row>
    <row r="66" spans="2:47" s="21" customFormat="1" ht="10.35" customHeight="1" x14ac:dyDescent="0.3">
      <c r="B66" s="22"/>
      <c r="C66" s="23"/>
      <c r="D66" s="23"/>
      <c r="E66" s="23"/>
      <c r="F66" s="23"/>
      <c r="G66" s="23"/>
      <c r="H66" s="23"/>
      <c r="I66" s="24"/>
      <c r="J66" s="23"/>
      <c r="K66" s="25"/>
      <c r="W66" s="26"/>
      <c r="X66" s="27"/>
      <c r="Y66" s="28"/>
      <c r="Z66" s="29"/>
      <c r="AA66" s="195"/>
      <c r="AB66" s="196"/>
    </row>
    <row r="67" spans="2:47" s="21" customFormat="1" ht="29.25" customHeight="1" x14ac:dyDescent="0.3">
      <c r="B67" s="22"/>
      <c r="C67" s="73" t="s">
        <v>40</v>
      </c>
      <c r="D67" s="57"/>
      <c r="E67" s="57"/>
      <c r="F67" s="57"/>
      <c r="G67" s="57"/>
      <c r="H67" s="57"/>
      <c r="I67" s="74"/>
      <c r="J67" s="75" t="s">
        <v>41</v>
      </c>
      <c r="K67" s="76"/>
      <c r="W67" s="26"/>
      <c r="X67" s="27"/>
      <c r="Y67" s="28"/>
      <c r="Z67" s="29"/>
      <c r="AA67" s="195"/>
      <c r="AB67" s="196"/>
    </row>
    <row r="68" spans="2:47" s="21" customFormat="1" ht="10.35" customHeight="1" x14ac:dyDescent="0.3">
      <c r="B68" s="22"/>
      <c r="C68" s="23"/>
      <c r="D68" s="23"/>
      <c r="E68" s="23"/>
      <c r="F68" s="23"/>
      <c r="G68" s="23"/>
      <c r="H68" s="23"/>
      <c r="I68" s="24"/>
      <c r="J68" s="23"/>
      <c r="K68" s="25"/>
      <c r="W68" s="26"/>
      <c r="X68" s="27"/>
      <c r="Y68" s="28"/>
      <c r="Z68" s="29"/>
      <c r="AA68" s="195"/>
      <c r="AB68" s="196"/>
    </row>
    <row r="69" spans="2:47" s="21" customFormat="1" ht="29.25" customHeight="1" x14ac:dyDescent="0.3">
      <c r="B69" s="22"/>
      <c r="C69" s="77" t="s">
        <v>42</v>
      </c>
      <c r="D69" s="23"/>
      <c r="E69" s="23"/>
      <c r="F69" s="23"/>
      <c r="G69" s="23"/>
      <c r="H69" s="23"/>
      <c r="I69" s="24"/>
      <c r="J69" s="51">
        <f>J110</f>
        <v>-438680.2</v>
      </c>
      <c r="K69" s="25"/>
      <c r="W69" s="26"/>
      <c r="X69" s="27"/>
      <c r="Y69" s="28"/>
      <c r="Z69" s="29"/>
      <c r="AA69" s="195"/>
      <c r="AB69" s="196"/>
      <c r="AU69" s="9" t="s">
        <v>43</v>
      </c>
    </row>
    <row r="70" spans="2:47" s="85" customFormat="1" ht="24.95" customHeight="1" x14ac:dyDescent="0.3">
      <c r="B70" s="78"/>
      <c r="C70" s="79"/>
      <c r="D70" s="80" t="s">
        <v>177</v>
      </c>
      <c r="E70" s="81"/>
      <c r="F70" s="81"/>
      <c r="G70" s="81"/>
      <c r="H70" s="81"/>
      <c r="I70" s="82"/>
      <c r="J70" s="83">
        <f>J111</f>
        <v>-438680.2</v>
      </c>
      <c r="K70" s="84"/>
      <c r="W70" s="86"/>
      <c r="X70" s="87"/>
      <c r="Y70" s="88"/>
      <c r="Z70" s="89"/>
      <c r="AA70" s="199"/>
      <c r="AB70" s="200"/>
    </row>
    <row r="71" spans="2:47" s="100" customFormat="1" ht="19.899999999999999" customHeight="1" x14ac:dyDescent="0.3">
      <c r="B71" s="93"/>
      <c r="C71" s="94"/>
      <c r="D71" s="95" t="s">
        <v>178</v>
      </c>
      <c r="E71" s="96"/>
      <c r="F71" s="96"/>
      <c r="G71" s="96"/>
      <c r="H71" s="96"/>
      <c r="I71" s="97"/>
      <c r="J71" s="98">
        <f>J112</f>
        <v>-25340</v>
      </c>
      <c r="K71" s="99"/>
      <c r="W71" s="101"/>
      <c r="X71" s="102"/>
      <c r="Y71" s="103"/>
      <c r="Z71" s="104"/>
      <c r="AA71" s="201"/>
      <c r="AB71" s="202"/>
    </row>
    <row r="72" spans="2:47" s="100" customFormat="1" ht="19.899999999999999" customHeight="1" x14ac:dyDescent="0.3">
      <c r="B72" s="93"/>
      <c r="C72" s="94"/>
      <c r="D72" s="95" t="s">
        <v>179</v>
      </c>
      <c r="E72" s="96"/>
      <c r="F72" s="96"/>
      <c r="G72" s="96"/>
      <c r="H72" s="96"/>
      <c r="I72" s="97"/>
      <c r="J72" s="98">
        <f>J114</f>
        <v>-29864.800000000003</v>
      </c>
      <c r="K72" s="99"/>
      <c r="W72" s="101"/>
      <c r="X72" s="102"/>
      <c r="Y72" s="103"/>
      <c r="Z72" s="104"/>
      <c r="AA72" s="201"/>
      <c r="AB72" s="202"/>
    </row>
    <row r="73" spans="2:47" s="100" customFormat="1" ht="19.899999999999999" customHeight="1" x14ac:dyDescent="0.3">
      <c r="B73" s="93"/>
      <c r="C73" s="94"/>
      <c r="D73" s="95" t="s">
        <v>180</v>
      </c>
      <c r="E73" s="96"/>
      <c r="F73" s="96"/>
      <c r="G73" s="96"/>
      <c r="H73" s="96"/>
      <c r="I73" s="97"/>
      <c r="J73" s="98">
        <f>J120</f>
        <v>-10864</v>
      </c>
      <c r="K73" s="99"/>
      <c r="W73" s="101"/>
      <c r="X73" s="102"/>
      <c r="Y73" s="103"/>
      <c r="Z73" s="104"/>
      <c r="AA73" s="201"/>
      <c r="AB73" s="202"/>
    </row>
    <row r="74" spans="2:47" s="100" customFormat="1" ht="19.899999999999999" customHeight="1" x14ac:dyDescent="0.3">
      <c r="B74" s="93"/>
      <c r="C74" s="94"/>
      <c r="D74" s="95" t="s">
        <v>181</v>
      </c>
      <c r="E74" s="96"/>
      <c r="F74" s="96"/>
      <c r="G74" s="96"/>
      <c r="H74" s="96"/>
      <c r="I74" s="97"/>
      <c r="J74" s="98">
        <f>J123</f>
        <v>-77045.3</v>
      </c>
      <c r="K74" s="99"/>
      <c r="W74" s="86"/>
      <c r="X74" s="87"/>
      <c r="Y74" s="88"/>
      <c r="Z74" s="89"/>
      <c r="AA74" s="199"/>
      <c r="AB74" s="200"/>
    </row>
    <row r="75" spans="2:47" s="100" customFormat="1" ht="19.899999999999999" customHeight="1" x14ac:dyDescent="0.3">
      <c r="B75" s="93"/>
      <c r="C75" s="94"/>
      <c r="D75" s="95" t="s">
        <v>182</v>
      </c>
      <c r="E75" s="96"/>
      <c r="F75" s="96"/>
      <c r="G75" s="96"/>
      <c r="H75" s="96"/>
      <c r="I75" s="97"/>
      <c r="J75" s="98">
        <f>J133</f>
        <v>-38865</v>
      </c>
      <c r="K75" s="99"/>
      <c r="W75" s="101"/>
      <c r="X75" s="102"/>
      <c r="Y75" s="103"/>
      <c r="Z75" s="104"/>
      <c r="AA75" s="201"/>
      <c r="AB75" s="202"/>
    </row>
    <row r="76" spans="2:47" s="100" customFormat="1" ht="19.899999999999999" customHeight="1" x14ac:dyDescent="0.3">
      <c r="B76" s="93"/>
      <c r="C76" s="94"/>
      <c r="D76" s="95" t="s">
        <v>183</v>
      </c>
      <c r="E76" s="96"/>
      <c r="F76" s="96"/>
      <c r="G76" s="96"/>
      <c r="H76" s="96"/>
      <c r="I76" s="97"/>
      <c r="J76" s="98">
        <f>J137</f>
        <v>-14893.800000000001</v>
      </c>
      <c r="K76" s="99"/>
      <c r="W76" s="101"/>
      <c r="X76" s="102"/>
      <c r="Y76" s="103"/>
      <c r="Z76" s="104"/>
      <c r="AA76" s="201"/>
      <c r="AB76" s="202"/>
    </row>
    <row r="77" spans="2:47" s="100" customFormat="1" ht="19.899999999999999" customHeight="1" x14ac:dyDescent="0.3">
      <c r="B77" s="93"/>
      <c r="C77" s="94"/>
      <c r="D77" s="95" t="s">
        <v>184</v>
      </c>
      <c r="E77" s="96"/>
      <c r="F77" s="96"/>
      <c r="G77" s="96"/>
      <c r="H77" s="96"/>
      <c r="I77" s="97"/>
      <c r="J77" s="98">
        <f>J140</f>
        <v>-8120</v>
      </c>
      <c r="K77" s="99"/>
      <c r="W77" s="101"/>
      <c r="X77" s="102"/>
      <c r="Y77" s="103"/>
      <c r="Z77" s="104"/>
      <c r="AA77" s="201"/>
      <c r="AB77" s="202"/>
    </row>
    <row r="78" spans="2:47" s="100" customFormat="1" ht="19.899999999999999" customHeight="1" x14ac:dyDescent="0.3">
      <c r="B78" s="93"/>
      <c r="C78" s="94"/>
      <c r="D78" s="95" t="s">
        <v>185</v>
      </c>
      <c r="E78" s="96"/>
      <c r="F78" s="96"/>
      <c r="G78" s="96"/>
      <c r="H78" s="96"/>
      <c r="I78" s="97"/>
      <c r="J78" s="98">
        <f>J142</f>
        <v>-5835.2</v>
      </c>
      <c r="K78" s="99"/>
      <c r="W78" s="101"/>
      <c r="X78" s="102"/>
      <c r="Y78" s="103"/>
      <c r="Z78" s="104"/>
      <c r="AA78" s="201"/>
      <c r="AB78" s="202"/>
    </row>
    <row r="79" spans="2:47" s="100" customFormat="1" ht="19.899999999999999" customHeight="1" x14ac:dyDescent="0.3">
      <c r="B79" s="93"/>
      <c r="C79" s="94"/>
      <c r="D79" s="95" t="s">
        <v>186</v>
      </c>
      <c r="E79" s="96"/>
      <c r="F79" s="96"/>
      <c r="G79" s="96"/>
      <c r="H79" s="96"/>
      <c r="I79" s="97"/>
      <c r="J79" s="98">
        <f>J145</f>
        <v>-6048</v>
      </c>
      <c r="K79" s="99"/>
      <c r="W79" s="26"/>
      <c r="X79" s="27"/>
      <c r="Y79" s="28"/>
      <c r="Z79" s="29"/>
      <c r="AA79" s="195"/>
      <c r="AB79" s="196"/>
    </row>
    <row r="80" spans="2:47" s="100" customFormat="1" ht="19.899999999999999" customHeight="1" x14ac:dyDescent="0.3">
      <c r="B80" s="93"/>
      <c r="C80" s="94"/>
      <c r="D80" s="95" t="s">
        <v>187</v>
      </c>
      <c r="E80" s="96"/>
      <c r="F80" s="96"/>
      <c r="G80" s="96"/>
      <c r="H80" s="96"/>
      <c r="I80" s="97"/>
      <c r="J80" s="98">
        <f>J147</f>
        <v>-25340</v>
      </c>
      <c r="K80" s="99"/>
      <c r="W80" s="26"/>
      <c r="X80" s="27"/>
      <c r="Y80" s="28"/>
      <c r="Z80" s="29"/>
      <c r="AA80" s="195"/>
      <c r="AB80" s="196"/>
    </row>
    <row r="81" spans="2:28" s="100" customFormat="1" ht="19.899999999999999" customHeight="1" x14ac:dyDescent="0.3">
      <c r="B81" s="93"/>
      <c r="C81" s="94"/>
      <c r="D81" s="95" t="s">
        <v>188</v>
      </c>
      <c r="E81" s="96"/>
      <c r="F81" s="96"/>
      <c r="G81" s="96"/>
      <c r="H81" s="96"/>
      <c r="I81" s="97"/>
      <c r="J81" s="98">
        <f>J149</f>
        <v>-29864.800000000003</v>
      </c>
      <c r="K81" s="99"/>
      <c r="W81" s="2"/>
      <c r="X81" s="3"/>
      <c r="Y81" s="4"/>
      <c r="Z81" s="5"/>
      <c r="AA81" s="193"/>
      <c r="AB81" s="194"/>
    </row>
    <row r="82" spans="2:28" s="100" customFormat="1" ht="19.899999999999999" customHeight="1" x14ac:dyDescent="0.3">
      <c r="B82" s="93"/>
      <c r="C82" s="94"/>
      <c r="D82" s="95" t="s">
        <v>189</v>
      </c>
      <c r="E82" s="96"/>
      <c r="F82" s="96"/>
      <c r="G82" s="96"/>
      <c r="H82" s="96"/>
      <c r="I82" s="97"/>
      <c r="J82" s="98">
        <f>J155</f>
        <v>-15792</v>
      </c>
      <c r="K82" s="99"/>
      <c r="W82" s="2"/>
      <c r="X82" s="3"/>
      <c r="Y82" s="4"/>
      <c r="Z82" s="5"/>
      <c r="AA82" s="193"/>
      <c r="AB82" s="194"/>
    </row>
    <row r="83" spans="2:28" s="100" customFormat="1" ht="19.899999999999999" customHeight="1" x14ac:dyDescent="0.3">
      <c r="B83" s="93"/>
      <c r="C83" s="94"/>
      <c r="D83" s="95" t="s">
        <v>190</v>
      </c>
      <c r="E83" s="96"/>
      <c r="F83" s="96"/>
      <c r="G83" s="96"/>
      <c r="H83" s="96"/>
      <c r="I83" s="97"/>
      <c r="J83" s="98">
        <f>J157</f>
        <v>-77045.3</v>
      </c>
      <c r="K83" s="99"/>
      <c r="W83" s="2"/>
      <c r="X83" s="3"/>
      <c r="Y83" s="4"/>
      <c r="Z83" s="5"/>
      <c r="AA83" s="193"/>
      <c r="AB83" s="194"/>
    </row>
    <row r="84" spans="2:28" s="100" customFormat="1" ht="19.899999999999999" customHeight="1" x14ac:dyDescent="0.3">
      <c r="B84" s="93"/>
      <c r="C84" s="94"/>
      <c r="D84" s="95" t="s">
        <v>191</v>
      </c>
      <c r="E84" s="96"/>
      <c r="F84" s="96"/>
      <c r="G84" s="96"/>
      <c r="H84" s="96"/>
      <c r="I84" s="97"/>
      <c r="J84" s="98">
        <f>J167</f>
        <v>-38865</v>
      </c>
      <c r="K84" s="99"/>
      <c r="W84" s="26"/>
      <c r="X84" s="27"/>
      <c r="Y84" s="28"/>
      <c r="Z84" s="29"/>
      <c r="AA84" s="195"/>
      <c r="AB84" s="196"/>
    </row>
    <row r="85" spans="2:28" s="100" customFormat="1" ht="19.899999999999999" customHeight="1" x14ac:dyDescent="0.3">
      <c r="B85" s="93"/>
      <c r="C85" s="94"/>
      <c r="D85" s="95" t="s">
        <v>192</v>
      </c>
      <c r="E85" s="96"/>
      <c r="F85" s="96"/>
      <c r="G85" s="96"/>
      <c r="H85" s="96"/>
      <c r="I85" s="97"/>
      <c r="J85" s="98">
        <f>J171</f>
        <v>-14893.800000000001</v>
      </c>
      <c r="K85" s="99"/>
      <c r="W85" s="26"/>
      <c r="X85" s="27"/>
      <c r="Y85" s="28"/>
      <c r="Z85" s="29"/>
      <c r="AA85" s="195"/>
      <c r="AB85" s="196"/>
    </row>
    <row r="86" spans="2:28" s="100" customFormat="1" ht="19.899999999999999" customHeight="1" x14ac:dyDescent="0.3">
      <c r="B86" s="93"/>
      <c r="C86" s="94"/>
      <c r="D86" s="95" t="s">
        <v>193</v>
      </c>
      <c r="E86" s="96"/>
      <c r="F86" s="96"/>
      <c r="G86" s="96"/>
      <c r="H86" s="96"/>
      <c r="I86" s="97"/>
      <c r="J86" s="98">
        <f>J174</f>
        <v>-8120</v>
      </c>
      <c r="K86" s="99"/>
      <c r="W86" s="26"/>
      <c r="X86" s="27"/>
      <c r="Y86" s="28"/>
      <c r="Z86" s="29"/>
      <c r="AA86" s="195"/>
      <c r="AB86" s="196"/>
    </row>
    <row r="87" spans="2:28" s="100" customFormat="1" ht="19.899999999999999" customHeight="1" x14ac:dyDescent="0.3">
      <c r="B87" s="93"/>
      <c r="C87" s="94"/>
      <c r="D87" s="95" t="s">
        <v>194</v>
      </c>
      <c r="E87" s="96"/>
      <c r="F87" s="96"/>
      <c r="G87" s="96"/>
      <c r="H87" s="96"/>
      <c r="I87" s="97"/>
      <c r="J87" s="98">
        <f>J176</f>
        <v>-5835.2</v>
      </c>
      <c r="K87" s="99"/>
      <c r="W87" s="26"/>
      <c r="X87" s="27"/>
      <c r="Y87" s="28"/>
      <c r="Z87" s="29"/>
      <c r="AA87" s="195"/>
      <c r="AB87" s="196"/>
    </row>
    <row r="88" spans="2:28" s="100" customFormat="1" ht="19.899999999999999" customHeight="1" x14ac:dyDescent="0.3">
      <c r="B88" s="93"/>
      <c r="C88" s="94"/>
      <c r="D88" s="95" t="s">
        <v>195</v>
      </c>
      <c r="E88" s="96"/>
      <c r="F88" s="96"/>
      <c r="G88" s="96"/>
      <c r="H88" s="96"/>
      <c r="I88" s="97"/>
      <c r="J88" s="98">
        <f>J179</f>
        <v>-6048</v>
      </c>
      <c r="K88" s="99"/>
      <c r="W88" s="26"/>
      <c r="X88" s="27"/>
      <c r="Y88" s="28"/>
      <c r="Z88" s="29"/>
      <c r="AA88" s="195"/>
      <c r="AB88" s="196"/>
    </row>
    <row r="89" spans="2:28" s="21" customFormat="1" ht="21.75" customHeight="1" x14ac:dyDescent="0.3">
      <c r="B89" s="22"/>
      <c r="C89" s="23"/>
      <c r="D89" s="23"/>
      <c r="E89" s="23"/>
      <c r="F89" s="23"/>
      <c r="G89" s="23"/>
      <c r="H89" s="23"/>
      <c r="I89" s="24"/>
      <c r="J89" s="23"/>
      <c r="K89" s="25"/>
      <c r="W89" s="2"/>
      <c r="X89" s="3"/>
      <c r="Y89" s="4"/>
      <c r="Z89" s="5"/>
      <c r="AA89" s="193"/>
      <c r="AB89" s="194"/>
    </row>
    <row r="90" spans="2:28" s="21" customFormat="1" ht="6.95" customHeight="1" x14ac:dyDescent="0.3">
      <c r="B90" s="65"/>
      <c r="C90" s="66"/>
      <c r="D90" s="66"/>
      <c r="E90" s="66"/>
      <c r="F90" s="66"/>
      <c r="G90" s="66"/>
      <c r="H90" s="66"/>
      <c r="I90" s="67"/>
      <c r="J90" s="66"/>
      <c r="K90" s="68"/>
      <c r="X90" s="27"/>
      <c r="Y90" s="28"/>
      <c r="Z90" s="29"/>
      <c r="AA90" s="195"/>
      <c r="AB90" s="196"/>
    </row>
    <row r="91" spans="2:28" x14ac:dyDescent="0.3">
      <c r="W91" s="26"/>
      <c r="X91" s="27"/>
      <c r="Y91" s="28"/>
      <c r="Z91" s="29"/>
      <c r="AA91" s="195"/>
      <c r="AB91" s="196"/>
    </row>
    <row r="92" spans="2:28" x14ac:dyDescent="0.3">
      <c r="W92" s="21"/>
      <c r="X92" s="27"/>
      <c r="Y92" s="28"/>
      <c r="Z92" s="29"/>
      <c r="AA92" s="195"/>
      <c r="AB92" s="196"/>
    </row>
    <row r="93" spans="2:28" x14ac:dyDescent="0.3">
      <c r="W93" s="21"/>
      <c r="X93" s="27"/>
      <c r="Y93" s="28"/>
      <c r="Z93" s="29"/>
      <c r="AA93" s="195"/>
      <c r="AB93" s="196"/>
    </row>
    <row r="94" spans="2:28" s="21" customFormat="1" ht="6.95" customHeight="1" x14ac:dyDescent="0.3">
      <c r="B94" s="108"/>
      <c r="C94" s="109"/>
      <c r="D94" s="109"/>
      <c r="E94" s="109"/>
      <c r="F94" s="109"/>
      <c r="G94" s="109"/>
      <c r="H94" s="109"/>
      <c r="I94" s="71"/>
      <c r="J94" s="109"/>
      <c r="K94" s="109"/>
      <c r="L94" s="110"/>
      <c r="W94" s="26"/>
      <c r="X94" s="27"/>
      <c r="Y94" s="28"/>
      <c r="Z94" s="29"/>
      <c r="AA94" s="195"/>
      <c r="AB94" s="196"/>
    </row>
    <row r="95" spans="2:28" s="21" customFormat="1" ht="36.950000000000003" customHeight="1" x14ac:dyDescent="0.3">
      <c r="B95" s="22"/>
      <c r="C95" s="111" t="s">
        <v>53</v>
      </c>
      <c r="D95" s="112"/>
      <c r="E95" s="112"/>
      <c r="F95" s="112"/>
      <c r="G95" s="112"/>
      <c r="H95" s="112"/>
      <c r="I95" s="113"/>
      <c r="J95" s="112"/>
      <c r="K95" s="112"/>
      <c r="L95" s="110"/>
      <c r="W95" s="149"/>
      <c r="X95" s="27"/>
      <c r="Y95" s="28"/>
      <c r="Z95" s="29"/>
      <c r="AA95" s="195"/>
      <c r="AB95" s="196"/>
    </row>
    <row r="96" spans="2:28" s="21" customFormat="1" ht="6.95" customHeight="1" x14ac:dyDescent="0.3">
      <c r="B96" s="22"/>
      <c r="C96" s="112"/>
      <c r="D96" s="112"/>
      <c r="E96" s="112"/>
      <c r="F96" s="112"/>
      <c r="G96" s="112"/>
      <c r="H96" s="112"/>
      <c r="I96" s="113"/>
      <c r="J96" s="112"/>
      <c r="K96" s="112"/>
      <c r="L96" s="110"/>
      <c r="W96" s="26"/>
      <c r="X96" s="27"/>
      <c r="Y96" s="28"/>
      <c r="Z96" s="29"/>
      <c r="AA96" s="195"/>
      <c r="AB96" s="196"/>
    </row>
    <row r="97" spans="2:63" s="21" customFormat="1" ht="14.45" customHeight="1" x14ac:dyDescent="0.3">
      <c r="B97" s="22"/>
      <c r="C97" s="114" t="s">
        <v>5</v>
      </c>
      <c r="D97" s="112"/>
      <c r="E97" s="112"/>
      <c r="F97" s="112"/>
      <c r="G97" s="112"/>
      <c r="H97" s="112"/>
      <c r="I97" s="113"/>
      <c r="J97" s="112"/>
      <c r="K97" s="112"/>
      <c r="L97" s="110"/>
      <c r="X97" s="27"/>
      <c r="Y97" s="28"/>
      <c r="Z97" s="29"/>
      <c r="AA97" s="195"/>
      <c r="AB97" s="196"/>
    </row>
    <row r="98" spans="2:63" s="21" customFormat="1" ht="16.5" customHeight="1" x14ac:dyDescent="0.3">
      <c r="B98" s="22"/>
      <c r="C98" s="112"/>
      <c r="D98" s="112"/>
      <c r="E98" s="319" t="str">
        <f>E13</f>
        <v>Revitalizace ZŠ a MŠ Kvasiny</v>
      </c>
      <c r="F98" s="320"/>
      <c r="G98" s="320"/>
      <c r="H98" s="320"/>
      <c r="I98" s="113"/>
      <c r="J98" s="112"/>
      <c r="K98" s="112"/>
      <c r="L98" s="110"/>
      <c r="W98" s="26"/>
      <c r="X98" s="27"/>
      <c r="Y98" s="28"/>
      <c r="Z98" s="29"/>
      <c r="AA98" s="195"/>
      <c r="AB98" s="196"/>
    </row>
    <row r="99" spans="2:63" ht="15" x14ac:dyDescent="0.3">
      <c r="B99" s="14"/>
      <c r="C99" s="114" t="s">
        <v>6</v>
      </c>
      <c r="D99" s="115"/>
      <c r="E99" s="115"/>
      <c r="F99" s="115"/>
      <c r="G99" s="115"/>
      <c r="H99" s="115"/>
      <c r="J99" s="115"/>
      <c r="K99" s="115"/>
      <c r="L99" s="116"/>
      <c r="X99" s="41"/>
      <c r="Y99" s="42"/>
      <c r="Z99" s="43"/>
      <c r="AA99" s="197"/>
      <c r="AB99" s="198"/>
    </row>
    <row r="100" spans="2:63" s="21" customFormat="1" ht="16.5" customHeight="1" x14ac:dyDescent="0.3">
      <c r="B100" s="22"/>
      <c r="C100" s="112"/>
      <c r="D100" s="112"/>
      <c r="E100" s="319" t="s">
        <v>7</v>
      </c>
      <c r="F100" s="311"/>
      <c r="G100" s="311"/>
      <c r="H100" s="311"/>
      <c r="I100" s="113"/>
      <c r="J100" s="112"/>
      <c r="K100" s="112"/>
      <c r="L100" s="110"/>
      <c r="X100" s="27"/>
      <c r="Y100" s="28"/>
      <c r="Z100" s="29"/>
      <c r="AA100" s="195"/>
      <c r="AB100" s="196"/>
    </row>
    <row r="101" spans="2:63" s="21" customFormat="1" ht="14.45" customHeight="1" x14ac:dyDescent="0.3">
      <c r="B101" s="22"/>
      <c r="C101" s="114" t="s">
        <v>8</v>
      </c>
      <c r="D101" s="112"/>
      <c r="E101" s="112"/>
      <c r="F101" s="112"/>
      <c r="G101" s="112"/>
      <c r="H101" s="112"/>
      <c r="I101" s="113"/>
      <c r="J101" s="112"/>
      <c r="K101" s="112"/>
      <c r="L101" s="110"/>
      <c r="W101" s="203"/>
      <c r="X101" s="151"/>
      <c r="Y101" s="152"/>
      <c r="Z101" s="153"/>
      <c r="AA101" s="204"/>
      <c r="AB101" s="205"/>
    </row>
    <row r="102" spans="2:63" s="21" customFormat="1" ht="17.25" customHeight="1" x14ac:dyDescent="0.3">
      <c r="B102" s="22"/>
      <c r="C102" s="112"/>
      <c r="D102" s="112"/>
      <c r="E102" s="310" t="str">
        <f>E17</f>
        <v>I.02 - Interiér SO 02</v>
      </c>
      <c r="F102" s="311"/>
      <c r="G102" s="311"/>
      <c r="H102" s="311"/>
      <c r="I102" s="113"/>
      <c r="J102" s="112"/>
      <c r="K102" s="112"/>
      <c r="L102" s="110"/>
      <c r="X102" s="161"/>
      <c r="Y102" s="152"/>
      <c r="Z102" s="153"/>
      <c r="AA102" s="204"/>
      <c r="AB102" s="205"/>
    </row>
    <row r="103" spans="2:63" s="21" customFormat="1" ht="6.95" customHeight="1" x14ac:dyDescent="0.3">
      <c r="B103" s="22"/>
      <c r="C103" s="112"/>
      <c r="D103" s="112"/>
      <c r="E103" s="112"/>
      <c r="F103" s="112"/>
      <c r="G103" s="112"/>
      <c r="H103" s="112"/>
      <c r="I103" s="113"/>
      <c r="J103" s="112"/>
      <c r="K103" s="112"/>
      <c r="L103" s="110"/>
      <c r="W103" s="26"/>
      <c r="X103" s="161"/>
      <c r="Y103" s="28"/>
      <c r="Z103" s="29"/>
      <c r="AA103" s="195"/>
      <c r="AB103" s="196"/>
    </row>
    <row r="104" spans="2:63" s="21" customFormat="1" ht="18" customHeight="1" x14ac:dyDescent="0.3">
      <c r="B104" s="22"/>
      <c r="C104" s="114" t="s">
        <v>13</v>
      </c>
      <c r="D104" s="112"/>
      <c r="E104" s="112"/>
      <c r="F104" s="118" t="str">
        <f>F20</f>
        <v>Kvasiny</v>
      </c>
      <c r="G104" s="112"/>
      <c r="H104" s="112"/>
      <c r="I104" s="119" t="s">
        <v>15</v>
      </c>
      <c r="J104" s="120" t="str">
        <f>IF(J20="","",J20)</f>
        <v>22. 11. 2018</v>
      </c>
      <c r="K104" s="112"/>
      <c r="L104" s="110"/>
      <c r="X104" s="151"/>
      <c r="Y104" s="28"/>
      <c r="Z104" s="29" t="s">
        <v>15</v>
      </c>
      <c r="AA104" s="195"/>
      <c r="AB104" s="196"/>
    </row>
    <row r="105" spans="2:63" s="21" customFormat="1" ht="6.95" customHeight="1" x14ac:dyDescent="0.3">
      <c r="B105" s="22"/>
      <c r="C105" s="112"/>
      <c r="D105" s="112"/>
      <c r="E105" s="112"/>
      <c r="F105" s="112"/>
      <c r="G105" s="112"/>
      <c r="H105" s="112"/>
      <c r="I105" s="113"/>
      <c r="J105" s="112"/>
      <c r="K105" s="112"/>
      <c r="L105" s="110"/>
      <c r="W105" s="174"/>
      <c r="X105" s="175"/>
      <c r="Y105" s="176"/>
      <c r="Z105" s="177"/>
      <c r="AA105" s="206"/>
      <c r="AB105" s="207"/>
    </row>
    <row r="106" spans="2:63" s="21" customFormat="1" ht="15" x14ac:dyDescent="0.3">
      <c r="B106" s="22"/>
      <c r="C106" s="114" t="s">
        <v>16</v>
      </c>
      <c r="D106" s="112"/>
      <c r="E106" s="112"/>
      <c r="F106" s="118" t="str">
        <f>E23</f>
        <v>Obec Kvasiny, Kvasiny 81, 517 02 Kvasiny</v>
      </c>
      <c r="G106" s="112"/>
      <c r="H106" s="112"/>
      <c r="I106" s="119" t="s">
        <v>23</v>
      </c>
      <c r="J106" s="118" t="str">
        <f>E29</f>
        <v>ŘEZANINA &amp; BARTOŇ, s.r.o.</v>
      </c>
      <c r="K106" s="112"/>
      <c r="L106" s="110"/>
      <c r="W106" s="174"/>
      <c r="X106" s="175"/>
      <c r="Y106" s="176"/>
      <c r="Z106" s="177" t="s">
        <v>23</v>
      </c>
      <c r="AA106" s="206"/>
      <c r="AB106" s="207"/>
    </row>
    <row r="107" spans="2:63" s="21" customFormat="1" ht="14.45" customHeight="1" x14ac:dyDescent="0.3">
      <c r="B107" s="22"/>
      <c r="C107" s="114" t="s">
        <v>22</v>
      </c>
      <c r="D107" s="112"/>
      <c r="E107" s="112"/>
      <c r="F107" s="118" t="str">
        <f>IF(E26="","",E26)</f>
        <v/>
      </c>
      <c r="G107" s="112"/>
      <c r="H107" s="112"/>
      <c r="I107" s="113"/>
      <c r="J107" s="112"/>
      <c r="K107" s="112"/>
      <c r="L107" s="110"/>
      <c r="W107" s="174"/>
      <c r="X107" s="27"/>
      <c r="Y107" s="176"/>
      <c r="Z107" s="177"/>
      <c r="AA107" s="206"/>
      <c r="AB107" s="207"/>
    </row>
    <row r="108" spans="2:63" s="21" customFormat="1" ht="10.35" customHeight="1" x14ac:dyDescent="0.3">
      <c r="B108" s="22"/>
      <c r="C108" s="112"/>
      <c r="D108" s="112"/>
      <c r="E108" s="112"/>
      <c r="F108" s="112"/>
      <c r="G108" s="112"/>
      <c r="H108" s="112"/>
      <c r="I108" s="113"/>
      <c r="J108" s="112"/>
      <c r="K108" s="112"/>
      <c r="L108" s="110"/>
      <c r="X108" s="180"/>
      <c r="Y108" s="181"/>
      <c r="Z108" s="182"/>
      <c r="AA108" s="208"/>
      <c r="AB108" s="209"/>
    </row>
    <row r="109" spans="2:63" s="42" customFormat="1" ht="29.25" customHeight="1" x14ac:dyDescent="0.3">
      <c r="B109" s="122"/>
      <c r="C109" s="123" t="s">
        <v>54</v>
      </c>
      <c r="D109" s="124" t="s">
        <v>55</v>
      </c>
      <c r="E109" s="124" t="s">
        <v>56</v>
      </c>
      <c r="F109" s="124" t="s">
        <v>57</v>
      </c>
      <c r="G109" s="124" t="s">
        <v>58</v>
      </c>
      <c r="H109" s="124" t="s">
        <v>59</v>
      </c>
      <c r="I109" s="125" t="s">
        <v>60</v>
      </c>
      <c r="J109" s="124" t="s">
        <v>41</v>
      </c>
      <c r="K109" s="126" t="s">
        <v>61</v>
      </c>
      <c r="L109" s="127"/>
      <c r="M109" s="128" t="s">
        <v>62</v>
      </c>
      <c r="N109" s="129" t="s">
        <v>30</v>
      </c>
      <c r="O109" s="129" t="s">
        <v>63</v>
      </c>
      <c r="P109" s="129" t="s">
        <v>64</v>
      </c>
      <c r="Q109" s="129" t="s">
        <v>65</v>
      </c>
      <c r="R109" s="129" t="s">
        <v>66</v>
      </c>
      <c r="S109" s="129" t="s">
        <v>67</v>
      </c>
      <c r="T109" s="130" t="s">
        <v>68</v>
      </c>
      <c r="W109" s="131">
        <v>1.1200000000000001</v>
      </c>
      <c r="X109" s="27"/>
      <c r="Y109" s="28"/>
      <c r="Z109" s="29" t="s">
        <v>69</v>
      </c>
      <c r="AA109" s="195"/>
      <c r="AB109" s="196"/>
    </row>
    <row r="110" spans="2:63" s="21" customFormat="1" ht="29.25" customHeight="1" x14ac:dyDescent="0.35">
      <c r="B110" s="22"/>
      <c r="C110" s="132" t="s">
        <v>42</v>
      </c>
      <c r="D110" s="112"/>
      <c r="E110" s="112"/>
      <c r="F110" s="112"/>
      <c r="G110" s="112"/>
      <c r="H110" s="112"/>
      <c r="I110" s="113"/>
      <c r="J110" s="133">
        <f>BK110</f>
        <v>-438680.2</v>
      </c>
      <c r="K110" s="112"/>
      <c r="L110" s="110"/>
      <c r="M110" s="134"/>
      <c r="N110" s="47"/>
      <c r="O110" s="47"/>
      <c r="P110" s="135">
        <f>P111</f>
        <v>0</v>
      </c>
      <c r="Q110" s="47"/>
      <c r="R110" s="135">
        <f>R111</f>
        <v>0</v>
      </c>
      <c r="S110" s="47"/>
      <c r="T110" s="136">
        <f>T111</f>
        <v>0</v>
      </c>
      <c r="W110" s="21" t="s">
        <v>196</v>
      </c>
      <c r="X110" s="180"/>
      <c r="Y110" s="28"/>
      <c r="Z110" s="29"/>
      <c r="AA110" s="195"/>
      <c r="AB110" s="196"/>
      <c r="AT110" s="9" t="s">
        <v>70</v>
      </c>
      <c r="AU110" s="9" t="s">
        <v>43</v>
      </c>
      <c r="BK110" s="137">
        <f>BK111</f>
        <v>-438680.2</v>
      </c>
    </row>
    <row r="111" spans="2:63" s="149" customFormat="1" ht="37.35" customHeight="1" x14ac:dyDescent="0.35">
      <c r="B111" s="138"/>
      <c r="C111" s="139"/>
      <c r="D111" s="140" t="s">
        <v>70</v>
      </c>
      <c r="E111" s="141" t="s">
        <v>197</v>
      </c>
      <c r="F111" s="141" t="s">
        <v>198</v>
      </c>
      <c r="G111" s="139"/>
      <c r="H111" s="139"/>
      <c r="I111" s="142"/>
      <c r="J111" s="143">
        <f>BK111</f>
        <v>-438680.2</v>
      </c>
      <c r="K111" s="139"/>
      <c r="L111" s="144"/>
      <c r="M111" s="145"/>
      <c r="N111" s="146"/>
      <c r="O111" s="146"/>
      <c r="P111" s="147">
        <f>P112+P114+P120+P123+P133+P137+P140+P142+P145+P147+P149+P155+P157+P167+P171+P174+P176+P179</f>
        <v>0</v>
      </c>
      <c r="Q111" s="146"/>
      <c r="R111" s="147">
        <f>R112+R114+R120+R123+R133+R137+R140+R142+R145+R147+R149+R155+R157+R167+R171+R174+R176+R179</f>
        <v>0</v>
      </c>
      <c r="S111" s="146"/>
      <c r="T111" s="148">
        <f>T112+T114+T120+T123+T133+T137+T140+T142+T145+T147+T149+T155+T157+T167+T171+T174+T176+T179</f>
        <v>0</v>
      </c>
      <c r="W111" s="26"/>
      <c r="X111" s="27"/>
      <c r="Y111" s="28"/>
      <c r="Z111" s="29"/>
      <c r="AA111" s="195" t="s">
        <v>73</v>
      </c>
      <c r="AB111" s="196"/>
      <c r="AR111" s="156" t="s">
        <v>75</v>
      </c>
      <c r="AT111" s="157" t="s">
        <v>70</v>
      </c>
      <c r="AU111" s="157" t="s">
        <v>76</v>
      </c>
      <c r="AY111" s="156" t="s">
        <v>77</v>
      </c>
      <c r="BK111" s="158">
        <f>BK112+BK114+BK120+BK123+BK133+BK137+BK140+BK142+BK145+BK147+BK149+BK155+BK157+BK167+BK171+BK174+BK176+BK179</f>
        <v>-438680.2</v>
      </c>
    </row>
    <row r="112" spans="2:63" s="149" customFormat="1" ht="19.899999999999999" customHeight="1" x14ac:dyDescent="0.3">
      <c r="B112" s="138"/>
      <c r="C112" s="139"/>
      <c r="D112" s="140" t="s">
        <v>70</v>
      </c>
      <c r="E112" s="159" t="s">
        <v>199</v>
      </c>
      <c r="F112" s="159" t="s">
        <v>200</v>
      </c>
      <c r="G112" s="139"/>
      <c r="H112" s="139"/>
      <c r="I112" s="142"/>
      <c r="J112" s="160">
        <f>BK112</f>
        <v>-25340</v>
      </c>
      <c r="K112" s="139"/>
      <c r="L112" s="144"/>
      <c r="M112" s="145"/>
      <c r="N112" s="146"/>
      <c r="O112" s="146"/>
      <c r="P112" s="147">
        <f>SUM(P113:P113)</f>
        <v>0</v>
      </c>
      <c r="Q112" s="146"/>
      <c r="R112" s="147">
        <f>SUM(R113:R113)</f>
        <v>0</v>
      </c>
      <c r="S112" s="146"/>
      <c r="T112" s="148">
        <f>SUM(T113:T113)</f>
        <v>0</v>
      </c>
      <c r="W112" s="26"/>
      <c r="X112" s="180"/>
      <c r="Y112" s="28"/>
      <c r="Z112" s="29"/>
      <c r="AA112" s="195"/>
      <c r="AB112" s="196" t="s">
        <v>201</v>
      </c>
      <c r="AR112" s="156" t="s">
        <v>75</v>
      </c>
      <c r="AT112" s="157" t="s">
        <v>70</v>
      </c>
      <c r="AU112" s="157" t="s">
        <v>75</v>
      </c>
      <c r="AY112" s="156" t="s">
        <v>77</v>
      </c>
      <c r="BK112" s="158">
        <f>SUM(BK113:BK113)</f>
        <v>-25340</v>
      </c>
    </row>
    <row r="113" spans="2:65" s="21" customFormat="1" ht="38.25" customHeight="1" x14ac:dyDescent="0.3">
      <c r="B113" s="22"/>
      <c r="C113" s="162" t="s">
        <v>75</v>
      </c>
      <c r="D113" s="162" t="s">
        <v>80</v>
      </c>
      <c r="E113" s="163" t="s">
        <v>81</v>
      </c>
      <c r="F113" s="164" t="s">
        <v>202</v>
      </c>
      <c r="G113" s="165" t="s">
        <v>83</v>
      </c>
      <c r="H113" s="166">
        <v>-5</v>
      </c>
      <c r="I113" s="167">
        <f>CEILING((W113*$W$109),0.1)</f>
        <v>5068</v>
      </c>
      <c r="J113" s="168">
        <f>ROUND(I113*H113,2)</f>
        <v>-25340</v>
      </c>
      <c r="K113" s="164" t="s">
        <v>11</v>
      </c>
      <c r="L113" s="110"/>
      <c r="M113" s="169" t="s">
        <v>11</v>
      </c>
      <c r="N113" s="170" t="s">
        <v>31</v>
      </c>
      <c r="O113" s="23"/>
      <c r="P113" s="171">
        <f>O113*H113</f>
        <v>0</v>
      </c>
      <c r="Q113" s="171">
        <v>0</v>
      </c>
      <c r="R113" s="171">
        <f>Q113*H113</f>
        <v>0</v>
      </c>
      <c r="S113" s="171">
        <v>0</v>
      </c>
      <c r="T113" s="172">
        <f>S113*H113</f>
        <v>0</v>
      </c>
      <c r="W113" s="26">
        <v>4525</v>
      </c>
      <c r="X113" s="27"/>
      <c r="Y113" s="28"/>
      <c r="Z113" s="29">
        <v>4980</v>
      </c>
      <c r="AA113" s="195">
        <v>4525</v>
      </c>
      <c r="AB113" s="196">
        <v>2999</v>
      </c>
      <c r="AR113" s="9" t="s">
        <v>84</v>
      </c>
      <c r="AT113" s="9" t="s">
        <v>80</v>
      </c>
      <c r="AU113" s="9" t="s">
        <v>1</v>
      </c>
      <c r="AY113" s="9" t="s">
        <v>77</v>
      </c>
      <c r="BE113" s="173">
        <f>IF(N113="základní",J113,0)</f>
        <v>-25340</v>
      </c>
      <c r="BF113" s="173">
        <f>IF(N113="snížená",J113,0)</f>
        <v>0</v>
      </c>
      <c r="BG113" s="173">
        <f>IF(N113="zákl. přenesená",J113,0)</f>
        <v>0</v>
      </c>
      <c r="BH113" s="173">
        <f>IF(N113="sníž. přenesená",J113,0)</f>
        <v>0</v>
      </c>
      <c r="BI113" s="173">
        <f>IF(N113="nulová",J113,0)</f>
        <v>0</v>
      </c>
      <c r="BJ113" s="9" t="s">
        <v>75</v>
      </c>
      <c r="BK113" s="173">
        <f>ROUND(I113*H113,2)</f>
        <v>-25340</v>
      </c>
      <c r="BL113" s="9" t="s">
        <v>84</v>
      </c>
      <c r="BM113" s="9" t="s">
        <v>1</v>
      </c>
    </row>
    <row r="114" spans="2:65" s="149" customFormat="1" ht="29.85" customHeight="1" x14ac:dyDescent="0.3">
      <c r="B114" s="138"/>
      <c r="C114" s="139"/>
      <c r="D114" s="140" t="s">
        <v>70</v>
      </c>
      <c r="E114" s="159" t="s">
        <v>203</v>
      </c>
      <c r="F114" s="159" t="s">
        <v>204</v>
      </c>
      <c r="G114" s="139"/>
      <c r="H114" s="139"/>
      <c r="I114" s="142"/>
      <c r="J114" s="160">
        <f>BK114</f>
        <v>-29864.800000000003</v>
      </c>
      <c r="K114" s="139"/>
      <c r="L114" s="144"/>
      <c r="M114" s="145"/>
      <c r="N114" s="146"/>
      <c r="O114" s="146"/>
      <c r="P114" s="147">
        <f>SUM(P115:P119)</f>
        <v>0</v>
      </c>
      <c r="Q114" s="146"/>
      <c r="R114" s="147">
        <f>SUM(R115:R119)</f>
        <v>0</v>
      </c>
      <c r="S114" s="146"/>
      <c r="T114" s="148">
        <f>SUM(T115:T119)</f>
        <v>0</v>
      </c>
      <c r="W114" s="26"/>
      <c r="X114" s="27"/>
      <c r="Y114" s="28"/>
      <c r="Z114" s="29"/>
      <c r="AA114" s="195"/>
      <c r="AB114" s="196"/>
      <c r="AR114" s="156" t="s">
        <v>75</v>
      </c>
      <c r="AT114" s="157" t="s">
        <v>70</v>
      </c>
      <c r="AU114" s="157" t="s">
        <v>75</v>
      </c>
      <c r="AY114" s="156" t="s">
        <v>77</v>
      </c>
      <c r="BK114" s="158">
        <f>SUM(BK115:BK119)</f>
        <v>-29864.800000000003</v>
      </c>
    </row>
    <row r="115" spans="2:65" s="21" customFormat="1" ht="16.5" customHeight="1" x14ac:dyDescent="0.3">
      <c r="B115" s="22"/>
      <c r="C115" s="162" t="s">
        <v>1</v>
      </c>
      <c r="D115" s="162" t="s">
        <v>80</v>
      </c>
      <c r="E115" s="163" t="s">
        <v>85</v>
      </c>
      <c r="F115" s="164" t="s">
        <v>205</v>
      </c>
      <c r="G115" s="165" t="s">
        <v>83</v>
      </c>
      <c r="H115" s="166">
        <v>-1</v>
      </c>
      <c r="I115" s="167">
        <f t="shared" ref="I115:I178" si="0">CEILING((W115*$W$109),0.1)</f>
        <v>1920.8000000000002</v>
      </c>
      <c r="J115" s="168">
        <f>ROUND(I115*H115,2)</f>
        <v>-1920.8</v>
      </c>
      <c r="K115" s="164" t="s">
        <v>11</v>
      </c>
      <c r="L115" s="110"/>
      <c r="M115" s="169" t="s">
        <v>11</v>
      </c>
      <c r="N115" s="170" t="s">
        <v>31</v>
      </c>
      <c r="O115" s="23"/>
      <c r="P115" s="171">
        <f>O115*H115</f>
        <v>0</v>
      </c>
      <c r="Q115" s="171">
        <v>0</v>
      </c>
      <c r="R115" s="171">
        <f>Q115*H115</f>
        <v>0</v>
      </c>
      <c r="S115" s="171">
        <v>0</v>
      </c>
      <c r="T115" s="172">
        <f>S115*H115</f>
        <v>0</v>
      </c>
      <c r="W115" s="26">
        <v>1715</v>
      </c>
      <c r="X115" s="180"/>
      <c r="Y115" s="28"/>
      <c r="Z115" s="29">
        <v>1850</v>
      </c>
      <c r="AA115" s="195">
        <v>1715</v>
      </c>
      <c r="AB115" s="196">
        <v>1699</v>
      </c>
      <c r="AR115" s="9" t="s">
        <v>84</v>
      </c>
      <c r="AT115" s="9" t="s">
        <v>80</v>
      </c>
      <c r="AU115" s="9" t="s">
        <v>1</v>
      </c>
      <c r="AY115" s="9" t="s">
        <v>77</v>
      </c>
      <c r="BE115" s="173">
        <f>IF(N115="základní",J115,0)</f>
        <v>-1920.8</v>
      </c>
      <c r="BF115" s="173">
        <f>IF(N115="snížená",J115,0)</f>
        <v>0</v>
      </c>
      <c r="BG115" s="173">
        <f>IF(N115="zákl. přenesená",J115,0)</f>
        <v>0</v>
      </c>
      <c r="BH115" s="173">
        <f>IF(N115="sníž. přenesená",J115,0)</f>
        <v>0</v>
      </c>
      <c r="BI115" s="173">
        <f>IF(N115="nulová",J115,0)</f>
        <v>0</v>
      </c>
      <c r="BJ115" s="9" t="s">
        <v>75</v>
      </c>
      <c r="BK115" s="173">
        <f>ROUND(I115*H115,2)</f>
        <v>-1920.8</v>
      </c>
      <c r="BL115" s="9" t="s">
        <v>84</v>
      </c>
      <c r="BM115" s="9" t="s">
        <v>84</v>
      </c>
    </row>
    <row r="116" spans="2:65" s="21" customFormat="1" ht="16.5" customHeight="1" x14ac:dyDescent="0.3">
      <c r="B116" s="22"/>
      <c r="C116" s="162" t="s">
        <v>87</v>
      </c>
      <c r="D116" s="162" t="s">
        <v>80</v>
      </c>
      <c r="E116" s="163" t="s">
        <v>88</v>
      </c>
      <c r="F116" s="164" t="s">
        <v>206</v>
      </c>
      <c r="G116" s="165" t="s">
        <v>83</v>
      </c>
      <c r="H116" s="166">
        <v>-1</v>
      </c>
      <c r="I116" s="167">
        <f t="shared" si="0"/>
        <v>5185.6000000000004</v>
      </c>
      <c r="J116" s="168">
        <f>ROUND(I116*H116,2)</f>
        <v>-5185.6000000000004</v>
      </c>
      <c r="K116" s="164" t="s">
        <v>11</v>
      </c>
      <c r="L116" s="110"/>
      <c r="M116" s="169" t="s">
        <v>11</v>
      </c>
      <c r="N116" s="170" t="s">
        <v>31</v>
      </c>
      <c r="O116" s="23"/>
      <c r="P116" s="171">
        <f>O116*H116</f>
        <v>0</v>
      </c>
      <c r="Q116" s="171">
        <v>0</v>
      </c>
      <c r="R116" s="171">
        <f>Q116*H116</f>
        <v>0</v>
      </c>
      <c r="S116" s="171">
        <v>0</v>
      </c>
      <c r="T116" s="172">
        <f>S116*H116</f>
        <v>0</v>
      </c>
      <c r="W116" s="26">
        <v>4630</v>
      </c>
      <c r="X116" s="180"/>
      <c r="Y116" s="28"/>
      <c r="Z116" s="29">
        <v>4511</v>
      </c>
      <c r="AA116" s="195">
        <v>4630</v>
      </c>
      <c r="AB116" s="196">
        <v>6299</v>
      </c>
      <c r="AR116" s="9" t="s">
        <v>84</v>
      </c>
      <c r="AT116" s="9" t="s">
        <v>80</v>
      </c>
      <c r="AU116" s="9" t="s">
        <v>1</v>
      </c>
      <c r="AY116" s="9" t="s">
        <v>77</v>
      </c>
      <c r="BE116" s="173">
        <f>IF(N116="základní",J116,0)</f>
        <v>-5185.6000000000004</v>
      </c>
      <c r="BF116" s="173">
        <f>IF(N116="snížená",J116,0)</f>
        <v>0</v>
      </c>
      <c r="BG116" s="173">
        <f>IF(N116="zákl. přenesená",J116,0)</f>
        <v>0</v>
      </c>
      <c r="BH116" s="173">
        <f>IF(N116="sníž. přenesená",J116,0)</f>
        <v>0</v>
      </c>
      <c r="BI116" s="173">
        <f>IF(N116="nulová",J116,0)</f>
        <v>0</v>
      </c>
      <c r="BJ116" s="9" t="s">
        <v>75</v>
      </c>
      <c r="BK116" s="173">
        <f>ROUND(I116*H116,2)</f>
        <v>-5185.6000000000004</v>
      </c>
      <c r="BL116" s="9" t="s">
        <v>84</v>
      </c>
      <c r="BM116" s="9" t="s">
        <v>90</v>
      </c>
    </row>
    <row r="117" spans="2:65" s="21" customFormat="1" ht="16.5" customHeight="1" x14ac:dyDescent="0.3">
      <c r="B117" s="22"/>
      <c r="C117" s="162" t="s">
        <v>84</v>
      </c>
      <c r="D117" s="162" t="s">
        <v>80</v>
      </c>
      <c r="E117" s="163" t="s">
        <v>93</v>
      </c>
      <c r="F117" s="164" t="s">
        <v>207</v>
      </c>
      <c r="G117" s="165" t="s">
        <v>83</v>
      </c>
      <c r="H117" s="166">
        <v>-2</v>
      </c>
      <c r="I117" s="167">
        <f t="shared" si="0"/>
        <v>3158.4</v>
      </c>
      <c r="J117" s="168">
        <f>ROUND(I117*H117,2)</f>
        <v>-6316.8</v>
      </c>
      <c r="K117" s="164" t="s">
        <v>11</v>
      </c>
      <c r="L117" s="110"/>
      <c r="M117" s="169" t="s">
        <v>11</v>
      </c>
      <c r="N117" s="170" t="s">
        <v>31</v>
      </c>
      <c r="O117" s="23"/>
      <c r="P117" s="171">
        <f>O117*H117</f>
        <v>0</v>
      </c>
      <c r="Q117" s="171">
        <v>0</v>
      </c>
      <c r="R117" s="171">
        <f>Q117*H117</f>
        <v>0</v>
      </c>
      <c r="S117" s="171">
        <v>0</v>
      </c>
      <c r="T117" s="172">
        <f>S117*H117</f>
        <v>0</v>
      </c>
      <c r="W117" s="26">
        <v>2820</v>
      </c>
      <c r="X117" s="27"/>
      <c r="Y117" s="28"/>
      <c r="Z117" s="29">
        <v>2848</v>
      </c>
      <c r="AA117" s="195">
        <v>2820</v>
      </c>
      <c r="AB117" s="196">
        <v>2399</v>
      </c>
      <c r="AR117" s="9" t="s">
        <v>84</v>
      </c>
      <c r="AT117" s="9" t="s">
        <v>80</v>
      </c>
      <c r="AU117" s="9" t="s">
        <v>1</v>
      </c>
      <c r="AY117" s="9" t="s">
        <v>77</v>
      </c>
      <c r="BE117" s="173">
        <f>IF(N117="základní",J117,0)</f>
        <v>-6316.8</v>
      </c>
      <c r="BF117" s="173">
        <f>IF(N117="snížená",J117,0)</f>
        <v>0</v>
      </c>
      <c r="BG117" s="173">
        <f>IF(N117="zákl. přenesená",J117,0)</f>
        <v>0</v>
      </c>
      <c r="BH117" s="173">
        <f>IF(N117="sníž. přenesená",J117,0)</f>
        <v>0</v>
      </c>
      <c r="BI117" s="173">
        <f>IF(N117="nulová",J117,0)</f>
        <v>0</v>
      </c>
      <c r="BJ117" s="9" t="s">
        <v>75</v>
      </c>
      <c r="BK117" s="173">
        <f>ROUND(I117*H117,2)</f>
        <v>-6316.8</v>
      </c>
      <c r="BL117" s="9" t="s">
        <v>84</v>
      </c>
      <c r="BM117" s="9" t="s">
        <v>95</v>
      </c>
    </row>
    <row r="118" spans="2:65" s="21" customFormat="1" ht="16.5" customHeight="1" x14ac:dyDescent="0.3">
      <c r="B118" s="22"/>
      <c r="C118" s="162" t="s">
        <v>96</v>
      </c>
      <c r="D118" s="162" t="s">
        <v>80</v>
      </c>
      <c r="E118" s="163" t="s">
        <v>97</v>
      </c>
      <c r="F118" s="164" t="s">
        <v>208</v>
      </c>
      <c r="G118" s="165" t="s">
        <v>83</v>
      </c>
      <c r="H118" s="166">
        <v>-2</v>
      </c>
      <c r="I118" s="167">
        <f t="shared" si="0"/>
        <v>5152</v>
      </c>
      <c r="J118" s="168">
        <f>ROUND(I118*H118,2)</f>
        <v>-10304</v>
      </c>
      <c r="K118" s="164" t="s">
        <v>11</v>
      </c>
      <c r="L118" s="110"/>
      <c r="M118" s="169" t="s">
        <v>11</v>
      </c>
      <c r="N118" s="170" t="s">
        <v>31</v>
      </c>
      <c r="O118" s="23"/>
      <c r="P118" s="171">
        <f>O118*H118</f>
        <v>0</v>
      </c>
      <c r="Q118" s="171">
        <v>0</v>
      </c>
      <c r="R118" s="171">
        <f>Q118*H118</f>
        <v>0</v>
      </c>
      <c r="S118" s="171">
        <v>0</v>
      </c>
      <c r="T118" s="172">
        <f>S118*H118</f>
        <v>0</v>
      </c>
      <c r="W118" s="26">
        <v>4600</v>
      </c>
      <c r="X118" s="180"/>
      <c r="Y118" s="28"/>
      <c r="Z118" s="29">
        <v>5307</v>
      </c>
      <c r="AA118" s="195">
        <v>4600</v>
      </c>
      <c r="AB118" s="196">
        <v>5299</v>
      </c>
      <c r="AR118" s="9" t="s">
        <v>84</v>
      </c>
      <c r="AT118" s="9" t="s">
        <v>80</v>
      </c>
      <c r="AU118" s="9" t="s">
        <v>1</v>
      </c>
      <c r="AY118" s="9" t="s">
        <v>77</v>
      </c>
      <c r="BE118" s="173">
        <f>IF(N118="základní",J118,0)</f>
        <v>-10304</v>
      </c>
      <c r="BF118" s="173">
        <f>IF(N118="snížená",J118,0)</f>
        <v>0</v>
      </c>
      <c r="BG118" s="173">
        <f>IF(N118="zákl. přenesená",J118,0)</f>
        <v>0</v>
      </c>
      <c r="BH118" s="173">
        <f>IF(N118="sníž. přenesená",J118,0)</f>
        <v>0</v>
      </c>
      <c r="BI118" s="173">
        <f>IF(N118="nulová",J118,0)</f>
        <v>0</v>
      </c>
      <c r="BJ118" s="9" t="s">
        <v>75</v>
      </c>
      <c r="BK118" s="173">
        <f>ROUND(I118*H118,2)</f>
        <v>-10304</v>
      </c>
      <c r="BL118" s="9" t="s">
        <v>84</v>
      </c>
      <c r="BM118" s="9" t="s">
        <v>99</v>
      </c>
    </row>
    <row r="119" spans="2:65" s="21" customFormat="1" ht="25.5" customHeight="1" x14ac:dyDescent="0.3">
      <c r="B119" s="22"/>
      <c r="C119" s="162" t="s">
        <v>90</v>
      </c>
      <c r="D119" s="162" t="s">
        <v>80</v>
      </c>
      <c r="E119" s="163" t="s">
        <v>100</v>
      </c>
      <c r="F119" s="164" t="s">
        <v>209</v>
      </c>
      <c r="G119" s="165" t="s">
        <v>83</v>
      </c>
      <c r="H119" s="166">
        <v>-1</v>
      </c>
      <c r="I119" s="167">
        <f t="shared" si="0"/>
        <v>6137.6</v>
      </c>
      <c r="J119" s="168">
        <f>ROUND(I119*H119,2)</f>
        <v>-6137.6</v>
      </c>
      <c r="K119" s="164" t="s">
        <v>11</v>
      </c>
      <c r="L119" s="110"/>
      <c r="M119" s="169" t="s">
        <v>11</v>
      </c>
      <c r="N119" s="170" t="s">
        <v>31</v>
      </c>
      <c r="O119" s="23"/>
      <c r="P119" s="171">
        <f>O119*H119</f>
        <v>0</v>
      </c>
      <c r="Q119" s="171">
        <v>0</v>
      </c>
      <c r="R119" s="171">
        <f>Q119*H119</f>
        <v>0</v>
      </c>
      <c r="S119" s="171">
        <v>0</v>
      </c>
      <c r="T119" s="172">
        <f>S119*H119</f>
        <v>0</v>
      </c>
      <c r="W119" s="26">
        <v>5480</v>
      </c>
      <c r="X119" s="27"/>
      <c r="Y119" s="28"/>
      <c r="Z119" s="29">
        <v>4890</v>
      </c>
      <c r="AA119" s="195">
        <v>5480</v>
      </c>
      <c r="AB119" s="196">
        <v>3299</v>
      </c>
      <c r="AR119" s="9" t="s">
        <v>84</v>
      </c>
      <c r="AT119" s="9" t="s">
        <v>80</v>
      </c>
      <c r="AU119" s="9" t="s">
        <v>1</v>
      </c>
      <c r="AY119" s="9" t="s">
        <v>77</v>
      </c>
      <c r="BE119" s="173">
        <f>IF(N119="základní",J119,0)</f>
        <v>-6137.6</v>
      </c>
      <c r="BF119" s="173">
        <f>IF(N119="snížená",J119,0)</f>
        <v>0</v>
      </c>
      <c r="BG119" s="173">
        <f>IF(N119="zákl. přenesená",J119,0)</f>
        <v>0</v>
      </c>
      <c r="BH119" s="173">
        <f>IF(N119="sníž. přenesená",J119,0)</f>
        <v>0</v>
      </c>
      <c r="BI119" s="173">
        <f>IF(N119="nulová",J119,0)</f>
        <v>0</v>
      </c>
      <c r="BJ119" s="9" t="s">
        <v>75</v>
      </c>
      <c r="BK119" s="173">
        <f>ROUND(I119*H119,2)</f>
        <v>-6137.6</v>
      </c>
      <c r="BL119" s="9" t="s">
        <v>84</v>
      </c>
      <c r="BM119" s="9" t="s">
        <v>102</v>
      </c>
    </row>
    <row r="120" spans="2:65" s="149" customFormat="1" ht="29.85" customHeight="1" x14ac:dyDescent="0.3">
      <c r="B120" s="138"/>
      <c r="C120" s="139"/>
      <c r="D120" s="140" t="s">
        <v>70</v>
      </c>
      <c r="E120" s="159" t="s">
        <v>210</v>
      </c>
      <c r="F120" s="159" t="s">
        <v>211</v>
      </c>
      <c r="G120" s="139"/>
      <c r="H120" s="139"/>
      <c r="I120" s="142">
        <f t="shared" si="0"/>
        <v>0</v>
      </c>
      <c r="J120" s="160">
        <f>BK120</f>
        <v>-10864</v>
      </c>
      <c r="K120" s="139"/>
      <c r="L120" s="144"/>
      <c r="M120" s="145"/>
      <c r="N120" s="146"/>
      <c r="O120" s="146"/>
      <c r="P120" s="147">
        <f>SUM(P121:P122)</f>
        <v>0</v>
      </c>
      <c r="Q120" s="146"/>
      <c r="R120" s="147">
        <f>SUM(R121:R122)</f>
        <v>0</v>
      </c>
      <c r="S120" s="146"/>
      <c r="T120" s="148">
        <f>SUM(T121:T122)</f>
        <v>0</v>
      </c>
      <c r="W120" s="26"/>
      <c r="X120" s="180"/>
      <c r="Y120" s="28"/>
      <c r="Z120" s="29"/>
      <c r="AA120" s="195"/>
      <c r="AB120" s="196"/>
      <c r="AR120" s="156" t="s">
        <v>75</v>
      </c>
      <c r="AT120" s="157" t="s">
        <v>70</v>
      </c>
      <c r="AU120" s="157" t="s">
        <v>75</v>
      </c>
      <c r="AY120" s="156" t="s">
        <v>77</v>
      </c>
      <c r="BK120" s="158">
        <f>SUM(BK121:BK122)</f>
        <v>-10864</v>
      </c>
    </row>
    <row r="121" spans="2:65" s="21" customFormat="1" ht="16.5" customHeight="1" x14ac:dyDescent="0.3">
      <c r="B121" s="22"/>
      <c r="C121" s="162" t="s">
        <v>103</v>
      </c>
      <c r="D121" s="162" t="s">
        <v>80</v>
      </c>
      <c r="E121" s="163" t="s">
        <v>104</v>
      </c>
      <c r="F121" s="164" t="s">
        <v>212</v>
      </c>
      <c r="G121" s="165" t="s">
        <v>83</v>
      </c>
      <c r="H121" s="166">
        <v>-1</v>
      </c>
      <c r="I121" s="167">
        <f t="shared" si="0"/>
        <v>5600</v>
      </c>
      <c r="J121" s="168">
        <f>ROUND(I121*H121,2)</f>
        <v>-5600</v>
      </c>
      <c r="K121" s="164" t="s">
        <v>11</v>
      </c>
      <c r="L121" s="110"/>
      <c r="M121" s="169" t="s">
        <v>11</v>
      </c>
      <c r="N121" s="170" t="s">
        <v>31</v>
      </c>
      <c r="O121" s="23"/>
      <c r="P121" s="171">
        <f>O121*H121</f>
        <v>0</v>
      </c>
      <c r="Q121" s="171">
        <v>0</v>
      </c>
      <c r="R121" s="171">
        <f>Q121*H121</f>
        <v>0</v>
      </c>
      <c r="S121" s="171">
        <v>0</v>
      </c>
      <c r="T121" s="172">
        <f>S121*H121</f>
        <v>0</v>
      </c>
      <c r="W121" s="26">
        <v>5000</v>
      </c>
      <c r="X121" s="27"/>
      <c r="Y121" s="28"/>
      <c r="Z121" s="29">
        <v>6845</v>
      </c>
      <c r="AA121" s="195">
        <v>5000</v>
      </c>
      <c r="AB121" s="196">
        <v>2599</v>
      </c>
      <c r="AR121" s="9" t="s">
        <v>84</v>
      </c>
      <c r="AT121" s="9" t="s">
        <v>80</v>
      </c>
      <c r="AU121" s="9" t="s">
        <v>1</v>
      </c>
      <c r="AY121" s="9" t="s">
        <v>77</v>
      </c>
      <c r="BE121" s="173">
        <f>IF(N121="základní",J121,0)</f>
        <v>-5600</v>
      </c>
      <c r="BF121" s="173">
        <f>IF(N121="snížená",J121,0)</f>
        <v>0</v>
      </c>
      <c r="BG121" s="173">
        <f>IF(N121="zákl. přenesená",J121,0)</f>
        <v>0</v>
      </c>
      <c r="BH121" s="173">
        <f>IF(N121="sníž. přenesená",J121,0)</f>
        <v>0</v>
      </c>
      <c r="BI121" s="173">
        <f>IF(N121="nulová",J121,0)</f>
        <v>0</v>
      </c>
      <c r="BJ121" s="9" t="s">
        <v>75</v>
      </c>
      <c r="BK121" s="173">
        <f>ROUND(I121*H121,2)</f>
        <v>-5600</v>
      </c>
      <c r="BL121" s="9" t="s">
        <v>84</v>
      </c>
      <c r="BM121" s="9" t="s">
        <v>106</v>
      </c>
    </row>
    <row r="122" spans="2:65" s="21" customFormat="1" ht="16.5" customHeight="1" x14ac:dyDescent="0.3">
      <c r="B122" s="22"/>
      <c r="C122" s="162" t="s">
        <v>95</v>
      </c>
      <c r="D122" s="162" t="s">
        <v>80</v>
      </c>
      <c r="E122" s="163" t="s">
        <v>109</v>
      </c>
      <c r="F122" s="164" t="s">
        <v>213</v>
      </c>
      <c r="G122" s="165" t="s">
        <v>83</v>
      </c>
      <c r="H122" s="166">
        <v>-1</v>
      </c>
      <c r="I122" s="167">
        <f t="shared" si="0"/>
        <v>5264</v>
      </c>
      <c r="J122" s="168">
        <f>ROUND(I122*H122,2)</f>
        <v>-5264</v>
      </c>
      <c r="K122" s="164" t="s">
        <v>11</v>
      </c>
      <c r="L122" s="110"/>
      <c r="M122" s="169" t="s">
        <v>11</v>
      </c>
      <c r="N122" s="170" t="s">
        <v>31</v>
      </c>
      <c r="O122" s="23"/>
      <c r="P122" s="171">
        <f>O122*H122</f>
        <v>0</v>
      </c>
      <c r="Q122" s="171">
        <v>0</v>
      </c>
      <c r="R122" s="171">
        <f>Q122*H122</f>
        <v>0</v>
      </c>
      <c r="S122" s="171">
        <v>0</v>
      </c>
      <c r="T122" s="172">
        <f>S122*H122</f>
        <v>0</v>
      </c>
      <c r="W122" s="26">
        <v>4700</v>
      </c>
      <c r="X122" s="180"/>
      <c r="Y122" s="28"/>
      <c r="Z122" s="29">
        <v>5506</v>
      </c>
      <c r="AA122" s="195">
        <v>4700</v>
      </c>
      <c r="AB122" s="196">
        <v>2300</v>
      </c>
      <c r="AR122" s="9" t="s">
        <v>84</v>
      </c>
      <c r="AT122" s="9" t="s">
        <v>80</v>
      </c>
      <c r="AU122" s="9" t="s">
        <v>1</v>
      </c>
      <c r="AY122" s="9" t="s">
        <v>77</v>
      </c>
      <c r="BE122" s="173">
        <f>IF(N122="základní",J122,0)</f>
        <v>-5264</v>
      </c>
      <c r="BF122" s="173">
        <f>IF(N122="snížená",J122,0)</f>
        <v>0</v>
      </c>
      <c r="BG122" s="173">
        <f>IF(N122="zákl. přenesená",J122,0)</f>
        <v>0</v>
      </c>
      <c r="BH122" s="173">
        <f>IF(N122="sníž. přenesená",J122,0)</f>
        <v>0</v>
      </c>
      <c r="BI122" s="173">
        <f>IF(N122="nulová",J122,0)</f>
        <v>0</v>
      </c>
      <c r="BJ122" s="9" t="s">
        <v>75</v>
      </c>
      <c r="BK122" s="173">
        <f>ROUND(I122*H122,2)</f>
        <v>-5264</v>
      </c>
      <c r="BL122" s="9" t="s">
        <v>84</v>
      </c>
      <c r="BM122" s="9" t="s">
        <v>111</v>
      </c>
    </row>
    <row r="123" spans="2:65" s="149" customFormat="1" ht="29.85" customHeight="1" x14ac:dyDescent="0.3">
      <c r="B123" s="138"/>
      <c r="C123" s="139"/>
      <c r="D123" s="140" t="s">
        <v>70</v>
      </c>
      <c r="E123" s="159" t="s">
        <v>214</v>
      </c>
      <c r="F123" s="159" t="s">
        <v>215</v>
      </c>
      <c r="G123" s="139"/>
      <c r="H123" s="139"/>
      <c r="I123" s="142">
        <f t="shared" si="0"/>
        <v>0</v>
      </c>
      <c r="J123" s="160">
        <f>BK123</f>
        <v>-77045.3</v>
      </c>
      <c r="K123" s="139"/>
      <c r="L123" s="144"/>
      <c r="M123" s="145"/>
      <c r="N123" s="146"/>
      <c r="O123" s="146"/>
      <c r="P123" s="147">
        <f>SUM(P124:P132)</f>
        <v>0</v>
      </c>
      <c r="Q123" s="146"/>
      <c r="R123" s="147">
        <f>SUM(R124:R132)</f>
        <v>0</v>
      </c>
      <c r="S123" s="146"/>
      <c r="T123" s="148">
        <f>SUM(T124:T132)</f>
        <v>0</v>
      </c>
      <c r="W123" s="26"/>
      <c r="X123" s="180"/>
      <c r="Y123" s="28"/>
      <c r="Z123" s="29"/>
      <c r="AA123" s="195"/>
      <c r="AB123" s="196"/>
      <c r="AR123" s="156" t="s">
        <v>75</v>
      </c>
      <c r="AT123" s="157" t="s">
        <v>70</v>
      </c>
      <c r="AU123" s="157" t="s">
        <v>75</v>
      </c>
      <c r="AY123" s="156" t="s">
        <v>77</v>
      </c>
      <c r="BK123" s="158">
        <f>SUM(BK124:BK132)</f>
        <v>-77045.3</v>
      </c>
    </row>
    <row r="124" spans="2:65" s="21" customFormat="1" ht="25.5" customHeight="1" x14ac:dyDescent="0.3">
      <c r="B124" s="22"/>
      <c r="C124" s="162" t="s">
        <v>112</v>
      </c>
      <c r="D124" s="162" t="s">
        <v>80</v>
      </c>
      <c r="E124" s="163" t="s">
        <v>113</v>
      </c>
      <c r="F124" s="164" t="s">
        <v>216</v>
      </c>
      <c r="G124" s="165" t="s">
        <v>83</v>
      </c>
      <c r="H124" s="166">
        <v>-6</v>
      </c>
      <c r="I124" s="167">
        <f t="shared" si="0"/>
        <v>2240</v>
      </c>
      <c r="J124" s="168">
        <f>ROUND(I124*H124,2)</f>
        <v>-13440</v>
      </c>
      <c r="K124" s="164" t="s">
        <v>11</v>
      </c>
      <c r="L124" s="110"/>
      <c r="M124" s="169" t="s">
        <v>11</v>
      </c>
      <c r="N124" s="170" t="s">
        <v>31</v>
      </c>
      <c r="O124" s="23"/>
      <c r="P124" s="171">
        <f>O124*H124</f>
        <v>0</v>
      </c>
      <c r="Q124" s="171">
        <v>0</v>
      </c>
      <c r="R124" s="171">
        <f>Q124*H124</f>
        <v>0</v>
      </c>
      <c r="S124" s="171">
        <v>0</v>
      </c>
      <c r="T124" s="172">
        <f>S124*H124</f>
        <v>0</v>
      </c>
      <c r="W124" s="174">
        <v>2000</v>
      </c>
      <c r="X124" s="27"/>
      <c r="Y124" s="176"/>
      <c r="Z124" s="177">
        <v>1350</v>
      </c>
      <c r="AA124" s="206">
        <v>2180</v>
      </c>
      <c r="AB124" s="207">
        <v>1399</v>
      </c>
      <c r="AR124" s="9" t="s">
        <v>84</v>
      </c>
      <c r="AT124" s="9" t="s">
        <v>80</v>
      </c>
      <c r="AU124" s="9" t="s">
        <v>1</v>
      </c>
      <c r="AY124" s="9" t="s">
        <v>77</v>
      </c>
      <c r="BE124" s="173">
        <f>IF(N124="základní",J124,0)</f>
        <v>-13440</v>
      </c>
      <c r="BF124" s="173">
        <f>IF(N124="snížená",J124,0)</f>
        <v>0</v>
      </c>
      <c r="BG124" s="173">
        <f>IF(N124="zákl. přenesená",J124,0)</f>
        <v>0</v>
      </c>
      <c r="BH124" s="173">
        <f>IF(N124="sníž. přenesená",J124,0)</f>
        <v>0</v>
      </c>
      <c r="BI124" s="173">
        <f>IF(N124="nulová",J124,0)</f>
        <v>0</v>
      </c>
      <c r="BJ124" s="9" t="s">
        <v>75</v>
      </c>
      <c r="BK124" s="173">
        <f>ROUND(I124*H124,2)</f>
        <v>-13440</v>
      </c>
      <c r="BL124" s="9" t="s">
        <v>84</v>
      </c>
      <c r="BM124" s="9" t="s">
        <v>115</v>
      </c>
    </row>
    <row r="125" spans="2:65" s="21" customFormat="1" ht="25.5" customHeight="1" x14ac:dyDescent="0.3">
      <c r="B125" s="22"/>
      <c r="C125" s="162" t="s">
        <v>99</v>
      </c>
      <c r="D125" s="162" t="s">
        <v>80</v>
      </c>
      <c r="E125" s="163" t="s">
        <v>116</v>
      </c>
      <c r="F125" s="164" t="s">
        <v>217</v>
      </c>
      <c r="G125" s="165" t="s">
        <v>83</v>
      </c>
      <c r="H125" s="166">
        <v>-6</v>
      </c>
      <c r="I125" s="167">
        <f t="shared" si="0"/>
        <v>224</v>
      </c>
      <c r="J125" s="168">
        <f t="shared" ref="J125:J132" si="1">ROUND(I125*H125,2)</f>
        <v>-1344</v>
      </c>
      <c r="K125" s="164" t="s">
        <v>11</v>
      </c>
      <c r="L125" s="110"/>
      <c r="M125" s="169" t="s">
        <v>11</v>
      </c>
      <c r="N125" s="170" t="s">
        <v>31</v>
      </c>
      <c r="O125" s="23"/>
      <c r="P125" s="171">
        <f t="shared" ref="P125:P132" si="2">O125*H125</f>
        <v>0</v>
      </c>
      <c r="Q125" s="171">
        <v>0</v>
      </c>
      <c r="R125" s="171">
        <f t="shared" ref="R125:R132" si="3">Q125*H125</f>
        <v>0</v>
      </c>
      <c r="S125" s="171">
        <v>0</v>
      </c>
      <c r="T125" s="172">
        <f t="shared" ref="T125:T132" si="4">S125*H125</f>
        <v>0</v>
      </c>
      <c r="W125" s="26">
        <v>200</v>
      </c>
      <c r="X125" s="27"/>
      <c r="Y125" s="28"/>
      <c r="Z125" s="29">
        <v>590</v>
      </c>
      <c r="AA125" s="195" t="s">
        <v>218</v>
      </c>
      <c r="AB125" s="196">
        <v>659</v>
      </c>
      <c r="AR125" s="9" t="s">
        <v>84</v>
      </c>
      <c r="AT125" s="9" t="s">
        <v>80</v>
      </c>
      <c r="AU125" s="9" t="s">
        <v>1</v>
      </c>
      <c r="AY125" s="9" t="s">
        <v>77</v>
      </c>
      <c r="BE125" s="173">
        <f t="shared" ref="BE125:BE132" si="5">IF(N125="základní",J125,0)</f>
        <v>-1344</v>
      </c>
      <c r="BF125" s="173">
        <f t="shared" ref="BF125:BF132" si="6">IF(N125="snížená",J125,0)</f>
        <v>0</v>
      </c>
      <c r="BG125" s="173">
        <f t="shared" ref="BG125:BG132" si="7">IF(N125="zákl. přenesená",J125,0)</f>
        <v>0</v>
      </c>
      <c r="BH125" s="173">
        <f t="shared" ref="BH125:BH132" si="8">IF(N125="sníž. přenesená",J125,0)</f>
        <v>0</v>
      </c>
      <c r="BI125" s="173">
        <f t="shared" ref="BI125:BI132" si="9">IF(N125="nulová",J125,0)</f>
        <v>0</v>
      </c>
      <c r="BJ125" s="9" t="s">
        <v>75</v>
      </c>
      <c r="BK125" s="173">
        <f t="shared" ref="BK125:BK132" si="10">ROUND(I125*H125,2)</f>
        <v>-1344</v>
      </c>
      <c r="BL125" s="9" t="s">
        <v>84</v>
      </c>
      <c r="BM125" s="9" t="s">
        <v>118</v>
      </c>
    </row>
    <row r="126" spans="2:65" s="21" customFormat="1" ht="25.5" customHeight="1" x14ac:dyDescent="0.3">
      <c r="B126" s="22"/>
      <c r="C126" s="162" t="s">
        <v>119</v>
      </c>
      <c r="D126" s="162" t="s">
        <v>80</v>
      </c>
      <c r="E126" s="163" t="s">
        <v>120</v>
      </c>
      <c r="F126" s="164" t="s">
        <v>219</v>
      </c>
      <c r="G126" s="165" t="s">
        <v>83</v>
      </c>
      <c r="H126" s="166">
        <v>-27</v>
      </c>
      <c r="I126" s="167">
        <f t="shared" si="0"/>
        <v>915.1</v>
      </c>
      <c r="J126" s="168">
        <f t="shared" si="1"/>
        <v>-24707.7</v>
      </c>
      <c r="K126" s="164" t="s">
        <v>11</v>
      </c>
      <c r="L126" s="110"/>
      <c r="M126" s="169" t="s">
        <v>11</v>
      </c>
      <c r="N126" s="170" t="s">
        <v>31</v>
      </c>
      <c r="O126" s="23"/>
      <c r="P126" s="171">
        <f t="shared" si="2"/>
        <v>0</v>
      </c>
      <c r="Q126" s="171">
        <v>0</v>
      </c>
      <c r="R126" s="171">
        <f t="shared" si="3"/>
        <v>0</v>
      </c>
      <c r="S126" s="171">
        <v>0</v>
      </c>
      <c r="T126" s="172">
        <f t="shared" si="4"/>
        <v>0</v>
      </c>
      <c r="W126" s="26">
        <v>817</v>
      </c>
      <c r="X126" s="180"/>
      <c r="Y126" s="28"/>
      <c r="Z126" s="29">
        <v>949</v>
      </c>
      <c r="AA126" s="195">
        <v>817</v>
      </c>
      <c r="AB126" s="196">
        <v>859</v>
      </c>
      <c r="AR126" s="9" t="s">
        <v>84</v>
      </c>
      <c r="AT126" s="9" t="s">
        <v>80</v>
      </c>
      <c r="AU126" s="9" t="s">
        <v>1</v>
      </c>
      <c r="AY126" s="9" t="s">
        <v>77</v>
      </c>
      <c r="BE126" s="173">
        <f t="shared" si="5"/>
        <v>-24707.7</v>
      </c>
      <c r="BF126" s="173">
        <f t="shared" si="6"/>
        <v>0</v>
      </c>
      <c r="BG126" s="173">
        <f t="shared" si="7"/>
        <v>0</v>
      </c>
      <c r="BH126" s="173">
        <f t="shared" si="8"/>
        <v>0</v>
      </c>
      <c r="BI126" s="173">
        <f t="shared" si="9"/>
        <v>0</v>
      </c>
      <c r="BJ126" s="9" t="s">
        <v>75</v>
      </c>
      <c r="BK126" s="173">
        <f t="shared" si="10"/>
        <v>-24707.7</v>
      </c>
      <c r="BL126" s="9" t="s">
        <v>84</v>
      </c>
      <c r="BM126" s="9" t="s">
        <v>121</v>
      </c>
    </row>
    <row r="127" spans="2:65" s="21" customFormat="1" ht="25.5" customHeight="1" x14ac:dyDescent="0.3">
      <c r="B127" s="22"/>
      <c r="C127" s="162" t="s">
        <v>102</v>
      </c>
      <c r="D127" s="162" t="s">
        <v>80</v>
      </c>
      <c r="E127" s="163" t="s">
        <v>122</v>
      </c>
      <c r="F127" s="164" t="s">
        <v>220</v>
      </c>
      <c r="G127" s="165" t="s">
        <v>83</v>
      </c>
      <c r="H127" s="166">
        <v>-1</v>
      </c>
      <c r="I127" s="167">
        <f t="shared" si="0"/>
        <v>17976</v>
      </c>
      <c r="J127" s="168">
        <f t="shared" si="1"/>
        <v>-17976</v>
      </c>
      <c r="K127" s="164" t="s">
        <v>11</v>
      </c>
      <c r="L127" s="110"/>
      <c r="M127" s="169" t="s">
        <v>11</v>
      </c>
      <c r="N127" s="170" t="s">
        <v>31</v>
      </c>
      <c r="O127" s="23"/>
      <c r="P127" s="171">
        <f t="shared" si="2"/>
        <v>0</v>
      </c>
      <c r="Q127" s="171">
        <v>0</v>
      </c>
      <c r="R127" s="171">
        <f t="shared" si="3"/>
        <v>0</v>
      </c>
      <c r="S127" s="171">
        <v>0</v>
      </c>
      <c r="T127" s="172">
        <f t="shared" si="4"/>
        <v>0</v>
      </c>
      <c r="W127" s="26">
        <v>16050</v>
      </c>
      <c r="X127" s="180"/>
      <c r="Y127" s="28"/>
      <c r="Z127" s="29">
        <v>24910</v>
      </c>
      <c r="AA127" s="195">
        <v>16050</v>
      </c>
      <c r="AB127" s="196">
        <v>15377</v>
      </c>
      <c r="AR127" s="9" t="s">
        <v>84</v>
      </c>
      <c r="AT127" s="9" t="s">
        <v>80</v>
      </c>
      <c r="AU127" s="9" t="s">
        <v>1</v>
      </c>
      <c r="AY127" s="9" t="s">
        <v>77</v>
      </c>
      <c r="BE127" s="173">
        <f t="shared" si="5"/>
        <v>-17976</v>
      </c>
      <c r="BF127" s="173">
        <f t="shared" si="6"/>
        <v>0</v>
      </c>
      <c r="BG127" s="173">
        <f t="shared" si="7"/>
        <v>0</v>
      </c>
      <c r="BH127" s="173">
        <f t="shared" si="8"/>
        <v>0</v>
      </c>
      <c r="BI127" s="173">
        <f t="shared" si="9"/>
        <v>0</v>
      </c>
      <c r="BJ127" s="9" t="s">
        <v>75</v>
      </c>
      <c r="BK127" s="173">
        <f t="shared" si="10"/>
        <v>-17976</v>
      </c>
      <c r="BL127" s="9" t="s">
        <v>84</v>
      </c>
      <c r="BM127" s="9" t="s">
        <v>124</v>
      </c>
    </row>
    <row r="128" spans="2:65" s="21" customFormat="1" ht="16.5" customHeight="1" x14ac:dyDescent="0.3">
      <c r="B128" s="22"/>
      <c r="C128" s="162" t="s">
        <v>125</v>
      </c>
      <c r="D128" s="162" t="s">
        <v>80</v>
      </c>
      <c r="E128" s="163" t="s">
        <v>126</v>
      </c>
      <c r="F128" s="164" t="s">
        <v>221</v>
      </c>
      <c r="G128" s="165" t="s">
        <v>83</v>
      </c>
      <c r="H128" s="166">
        <v>-2</v>
      </c>
      <c r="I128" s="167">
        <f t="shared" si="0"/>
        <v>896</v>
      </c>
      <c r="J128" s="168">
        <f t="shared" si="1"/>
        <v>-1792</v>
      </c>
      <c r="K128" s="164" t="s">
        <v>11</v>
      </c>
      <c r="L128" s="110"/>
      <c r="M128" s="169" t="s">
        <v>11</v>
      </c>
      <c r="N128" s="170" t="s">
        <v>31</v>
      </c>
      <c r="O128" s="23"/>
      <c r="P128" s="171">
        <f t="shared" si="2"/>
        <v>0</v>
      </c>
      <c r="Q128" s="171">
        <v>0</v>
      </c>
      <c r="R128" s="171">
        <f t="shared" si="3"/>
        <v>0</v>
      </c>
      <c r="S128" s="171">
        <v>0</v>
      </c>
      <c r="T128" s="172">
        <f t="shared" si="4"/>
        <v>0</v>
      </c>
      <c r="W128" s="26">
        <v>800</v>
      </c>
      <c r="X128" s="180"/>
      <c r="Y128" s="28"/>
      <c r="Z128" s="29">
        <v>304</v>
      </c>
      <c r="AA128" s="195">
        <v>800</v>
      </c>
      <c r="AB128" s="196">
        <v>1399</v>
      </c>
      <c r="AR128" s="9" t="s">
        <v>84</v>
      </c>
      <c r="AT128" s="9" t="s">
        <v>80</v>
      </c>
      <c r="AU128" s="9" t="s">
        <v>1</v>
      </c>
      <c r="AY128" s="9" t="s">
        <v>77</v>
      </c>
      <c r="BE128" s="173">
        <f t="shared" si="5"/>
        <v>-1792</v>
      </c>
      <c r="BF128" s="173">
        <f t="shared" si="6"/>
        <v>0</v>
      </c>
      <c r="BG128" s="173">
        <f t="shared" si="7"/>
        <v>0</v>
      </c>
      <c r="BH128" s="173">
        <f t="shared" si="8"/>
        <v>0</v>
      </c>
      <c r="BI128" s="173">
        <f t="shared" si="9"/>
        <v>0</v>
      </c>
      <c r="BJ128" s="9" t="s">
        <v>75</v>
      </c>
      <c r="BK128" s="173">
        <f t="shared" si="10"/>
        <v>-1792</v>
      </c>
      <c r="BL128" s="9" t="s">
        <v>84</v>
      </c>
      <c r="BM128" s="9" t="s">
        <v>127</v>
      </c>
    </row>
    <row r="129" spans="2:65" s="21" customFormat="1" ht="25.5" customHeight="1" x14ac:dyDescent="0.3">
      <c r="B129" s="22"/>
      <c r="C129" s="162" t="s">
        <v>106</v>
      </c>
      <c r="D129" s="162" t="s">
        <v>80</v>
      </c>
      <c r="E129" s="163" t="s">
        <v>130</v>
      </c>
      <c r="F129" s="164" t="s">
        <v>222</v>
      </c>
      <c r="G129" s="165" t="s">
        <v>83</v>
      </c>
      <c r="H129" s="166">
        <v>-1</v>
      </c>
      <c r="I129" s="167">
        <f t="shared" si="0"/>
        <v>4580.8</v>
      </c>
      <c r="J129" s="168">
        <f t="shared" si="1"/>
        <v>-4580.8</v>
      </c>
      <c r="K129" s="164" t="s">
        <v>11</v>
      </c>
      <c r="L129" s="110"/>
      <c r="M129" s="169" t="s">
        <v>11</v>
      </c>
      <c r="N129" s="170" t="s">
        <v>31</v>
      </c>
      <c r="O129" s="23"/>
      <c r="P129" s="171">
        <f t="shared" si="2"/>
        <v>0</v>
      </c>
      <c r="Q129" s="171">
        <v>0</v>
      </c>
      <c r="R129" s="171">
        <f t="shared" si="3"/>
        <v>0</v>
      </c>
      <c r="S129" s="171">
        <v>0</v>
      </c>
      <c r="T129" s="172">
        <f t="shared" si="4"/>
        <v>0</v>
      </c>
      <c r="W129" s="174">
        <v>4090</v>
      </c>
      <c r="X129" s="27"/>
      <c r="Y129" s="176"/>
      <c r="Z129" s="177">
        <v>4290</v>
      </c>
      <c r="AA129" s="206">
        <v>4090</v>
      </c>
      <c r="AB129" s="207">
        <v>2999</v>
      </c>
      <c r="AR129" s="9" t="s">
        <v>84</v>
      </c>
      <c r="AT129" s="9" t="s">
        <v>80</v>
      </c>
      <c r="AU129" s="9" t="s">
        <v>1</v>
      </c>
      <c r="AY129" s="9" t="s">
        <v>77</v>
      </c>
      <c r="BE129" s="173">
        <f t="shared" si="5"/>
        <v>-4580.8</v>
      </c>
      <c r="BF129" s="173">
        <f t="shared" si="6"/>
        <v>0</v>
      </c>
      <c r="BG129" s="173">
        <f t="shared" si="7"/>
        <v>0</v>
      </c>
      <c r="BH129" s="173">
        <f t="shared" si="8"/>
        <v>0</v>
      </c>
      <c r="BI129" s="173">
        <f t="shared" si="9"/>
        <v>0</v>
      </c>
      <c r="BJ129" s="9" t="s">
        <v>75</v>
      </c>
      <c r="BK129" s="173">
        <f t="shared" si="10"/>
        <v>-4580.8</v>
      </c>
      <c r="BL129" s="9" t="s">
        <v>84</v>
      </c>
      <c r="BM129" s="9" t="s">
        <v>132</v>
      </c>
    </row>
    <row r="130" spans="2:65" s="21" customFormat="1" ht="16.5" customHeight="1" x14ac:dyDescent="0.3">
      <c r="B130" s="22"/>
      <c r="C130" s="162" t="s">
        <v>133</v>
      </c>
      <c r="D130" s="162" t="s">
        <v>80</v>
      </c>
      <c r="E130" s="163" t="s">
        <v>133</v>
      </c>
      <c r="F130" s="164" t="s">
        <v>223</v>
      </c>
      <c r="G130" s="165" t="s">
        <v>83</v>
      </c>
      <c r="H130" s="166">
        <v>-2</v>
      </c>
      <c r="I130" s="167">
        <f t="shared" si="0"/>
        <v>4412.8</v>
      </c>
      <c r="J130" s="168">
        <f t="shared" si="1"/>
        <v>-8825.6</v>
      </c>
      <c r="K130" s="164" t="s">
        <v>11</v>
      </c>
      <c r="L130" s="110"/>
      <c r="M130" s="169" t="s">
        <v>11</v>
      </c>
      <c r="N130" s="170" t="s">
        <v>31</v>
      </c>
      <c r="O130" s="23"/>
      <c r="P130" s="171">
        <f t="shared" si="2"/>
        <v>0</v>
      </c>
      <c r="Q130" s="171">
        <v>0</v>
      </c>
      <c r="R130" s="171">
        <f t="shared" si="3"/>
        <v>0</v>
      </c>
      <c r="S130" s="171">
        <v>0</v>
      </c>
      <c r="T130" s="172">
        <f t="shared" si="4"/>
        <v>0</v>
      </c>
      <c r="W130" s="186">
        <v>3940</v>
      </c>
      <c r="X130" s="180"/>
      <c r="Y130" s="181"/>
      <c r="Z130" s="182">
        <v>990</v>
      </c>
      <c r="AA130" s="208">
        <v>3940</v>
      </c>
      <c r="AB130" s="209">
        <v>3299</v>
      </c>
      <c r="AR130" s="9" t="s">
        <v>84</v>
      </c>
      <c r="AT130" s="9" t="s">
        <v>80</v>
      </c>
      <c r="AU130" s="9" t="s">
        <v>1</v>
      </c>
      <c r="AY130" s="9" t="s">
        <v>77</v>
      </c>
      <c r="BE130" s="173">
        <f t="shared" si="5"/>
        <v>-8825.6</v>
      </c>
      <c r="BF130" s="173">
        <f t="shared" si="6"/>
        <v>0</v>
      </c>
      <c r="BG130" s="173">
        <f t="shared" si="7"/>
        <v>0</v>
      </c>
      <c r="BH130" s="173">
        <f t="shared" si="8"/>
        <v>0</v>
      </c>
      <c r="BI130" s="173">
        <f t="shared" si="9"/>
        <v>0</v>
      </c>
      <c r="BJ130" s="9" t="s">
        <v>75</v>
      </c>
      <c r="BK130" s="173">
        <f t="shared" si="10"/>
        <v>-8825.6</v>
      </c>
      <c r="BL130" s="9" t="s">
        <v>84</v>
      </c>
      <c r="BM130" s="9" t="s">
        <v>224</v>
      </c>
    </row>
    <row r="131" spans="2:65" s="21" customFormat="1" ht="16.5" customHeight="1" x14ac:dyDescent="0.3">
      <c r="B131" s="22"/>
      <c r="C131" s="162" t="s">
        <v>111</v>
      </c>
      <c r="D131" s="162" t="s">
        <v>80</v>
      </c>
      <c r="E131" s="163" t="s">
        <v>139</v>
      </c>
      <c r="F131" s="164" t="s">
        <v>225</v>
      </c>
      <c r="G131" s="165" t="s">
        <v>83</v>
      </c>
      <c r="H131" s="166">
        <v>-1</v>
      </c>
      <c r="I131" s="167">
        <f t="shared" si="0"/>
        <v>1758.4</v>
      </c>
      <c r="J131" s="168">
        <f t="shared" si="1"/>
        <v>-1758.4</v>
      </c>
      <c r="K131" s="164" t="s">
        <v>11</v>
      </c>
      <c r="L131" s="110"/>
      <c r="M131" s="169" t="s">
        <v>11</v>
      </c>
      <c r="N131" s="170" t="s">
        <v>31</v>
      </c>
      <c r="O131" s="23"/>
      <c r="P131" s="171">
        <f t="shared" si="2"/>
        <v>0</v>
      </c>
      <c r="Q131" s="171">
        <v>0</v>
      </c>
      <c r="R131" s="171">
        <f t="shared" si="3"/>
        <v>0</v>
      </c>
      <c r="S131" s="171">
        <v>0</v>
      </c>
      <c r="T131" s="172">
        <f t="shared" si="4"/>
        <v>0</v>
      </c>
      <c r="W131" s="26">
        <v>1570</v>
      </c>
      <c r="X131" s="27"/>
      <c r="Y131" s="28"/>
      <c r="Z131" s="29">
        <v>999</v>
      </c>
      <c r="AA131" s="195">
        <v>1570</v>
      </c>
      <c r="AB131" s="196">
        <v>999</v>
      </c>
      <c r="AR131" s="9" t="s">
        <v>84</v>
      </c>
      <c r="AT131" s="9" t="s">
        <v>80</v>
      </c>
      <c r="AU131" s="9" t="s">
        <v>1</v>
      </c>
      <c r="AY131" s="9" t="s">
        <v>77</v>
      </c>
      <c r="BE131" s="173">
        <f t="shared" si="5"/>
        <v>-1758.4</v>
      </c>
      <c r="BF131" s="173">
        <f t="shared" si="6"/>
        <v>0</v>
      </c>
      <c r="BG131" s="173">
        <f t="shared" si="7"/>
        <v>0</v>
      </c>
      <c r="BH131" s="173">
        <f t="shared" si="8"/>
        <v>0</v>
      </c>
      <c r="BI131" s="173">
        <f t="shared" si="9"/>
        <v>0</v>
      </c>
      <c r="BJ131" s="9" t="s">
        <v>75</v>
      </c>
      <c r="BK131" s="173">
        <f t="shared" si="10"/>
        <v>-1758.4</v>
      </c>
      <c r="BL131" s="9" t="s">
        <v>84</v>
      </c>
      <c r="BM131" s="9" t="s">
        <v>136</v>
      </c>
    </row>
    <row r="132" spans="2:65" s="21" customFormat="1" ht="16.5" customHeight="1" x14ac:dyDescent="0.3">
      <c r="B132" s="22"/>
      <c r="C132" s="162" t="s">
        <v>142</v>
      </c>
      <c r="D132" s="162" t="s">
        <v>80</v>
      </c>
      <c r="E132" s="163" t="s">
        <v>143</v>
      </c>
      <c r="F132" s="164" t="s">
        <v>226</v>
      </c>
      <c r="G132" s="165" t="s">
        <v>83</v>
      </c>
      <c r="H132" s="166">
        <v>-1</v>
      </c>
      <c r="I132" s="167">
        <f t="shared" si="0"/>
        <v>2620.8000000000002</v>
      </c>
      <c r="J132" s="168">
        <f t="shared" si="1"/>
        <v>-2620.8000000000002</v>
      </c>
      <c r="K132" s="164" t="s">
        <v>11</v>
      </c>
      <c r="L132" s="110"/>
      <c r="M132" s="169" t="s">
        <v>11</v>
      </c>
      <c r="N132" s="170" t="s">
        <v>31</v>
      </c>
      <c r="O132" s="23"/>
      <c r="P132" s="171">
        <f t="shared" si="2"/>
        <v>0</v>
      </c>
      <c r="Q132" s="171">
        <v>0</v>
      </c>
      <c r="R132" s="171">
        <f t="shared" si="3"/>
        <v>0</v>
      </c>
      <c r="S132" s="171">
        <v>0</v>
      </c>
      <c r="T132" s="172">
        <f t="shared" si="4"/>
        <v>0</v>
      </c>
      <c r="W132" s="26">
        <v>2340</v>
      </c>
      <c r="X132" s="180"/>
      <c r="Y132" s="28"/>
      <c r="Z132" s="29">
        <v>6500</v>
      </c>
      <c r="AA132" s="195">
        <v>2340</v>
      </c>
      <c r="AB132" s="196">
        <v>2399</v>
      </c>
      <c r="AR132" s="9" t="s">
        <v>84</v>
      </c>
      <c r="AT132" s="9" t="s">
        <v>80</v>
      </c>
      <c r="AU132" s="9" t="s">
        <v>1</v>
      </c>
      <c r="AY132" s="9" t="s">
        <v>77</v>
      </c>
      <c r="BE132" s="173">
        <f t="shared" si="5"/>
        <v>-2620.8000000000002</v>
      </c>
      <c r="BF132" s="173">
        <f t="shared" si="6"/>
        <v>0</v>
      </c>
      <c r="BG132" s="173">
        <f t="shared" si="7"/>
        <v>0</v>
      </c>
      <c r="BH132" s="173">
        <f t="shared" si="8"/>
        <v>0</v>
      </c>
      <c r="BI132" s="173">
        <f t="shared" si="9"/>
        <v>0</v>
      </c>
      <c r="BJ132" s="9" t="s">
        <v>75</v>
      </c>
      <c r="BK132" s="173">
        <f t="shared" si="10"/>
        <v>-2620.8000000000002</v>
      </c>
      <c r="BL132" s="9" t="s">
        <v>84</v>
      </c>
      <c r="BM132" s="9" t="s">
        <v>141</v>
      </c>
    </row>
    <row r="133" spans="2:65" s="149" customFormat="1" ht="29.85" customHeight="1" x14ac:dyDescent="0.3">
      <c r="B133" s="138"/>
      <c r="C133" s="139"/>
      <c r="D133" s="140" t="s">
        <v>70</v>
      </c>
      <c r="E133" s="159" t="s">
        <v>227</v>
      </c>
      <c r="F133" s="159" t="s">
        <v>228</v>
      </c>
      <c r="G133" s="139"/>
      <c r="H133" s="139"/>
      <c r="I133" s="142">
        <f t="shared" si="0"/>
        <v>0</v>
      </c>
      <c r="J133" s="160">
        <f>BK133</f>
        <v>-38865</v>
      </c>
      <c r="K133" s="139"/>
      <c r="L133" s="144"/>
      <c r="M133" s="145"/>
      <c r="N133" s="146"/>
      <c r="O133" s="146"/>
      <c r="P133" s="147">
        <f>SUM(P134:P136)</f>
        <v>0</v>
      </c>
      <c r="Q133" s="146"/>
      <c r="R133" s="147">
        <f>SUM(R134:R136)</f>
        <v>0</v>
      </c>
      <c r="S133" s="146"/>
      <c r="T133" s="148">
        <f>SUM(T134:T136)</f>
        <v>0</v>
      </c>
      <c r="W133" s="26"/>
      <c r="X133" s="27"/>
      <c r="Y133" s="28"/>
      <c r="Z133" s="29"/>
      <c r="AA133" s="195"/>
      <c r="AB133" s="196"/>
      <c r="AR133" s="156" t="s">
        <v>75</v>
      </c>
      <c r="AT133" s="157" t="s">
        <v>70</v>
      </c>
      <c r="AU133" s="157" t="s">
        <v>75</v>
      </c>
      <c r="AY133" s="156" t="s">
        <v>77</v>
      </c>
      <c r="BK133" s="158">
        <f>SUM(BK134:BK136)</f>
        <v>-38865</v>
      </c>
    </row>
    <row r="134" spans="2:65" s="21" customFormat="1" ht="25.5" customHeight="1" x14ac:dyDescent="0.3">
      <c r="B134" s="22"/>
      <c r="C134" s="162" t="s">
        <v>115</v>
      </c>
      <c r="D134" s="162" t="s">
        <v>80</v>
      </c>
      <c r="E134" s="163" t="s">
        <v>148</v>
      </c>
      <c r="F134" s="234" t="s">
        <v>229</v>
      </c>
      <c r="G134" s="165" t="s">
        <v>83</v>
      </c>
      <c r="H134" s="166">
        <v>-25</v>
      </c>
      <c r="I134" s="167">
        <f t="shared" si="0"/>
        <v>738.1</v>
      </c>
      <c r="J134" s="168">
        <f>ROUND(I134*H134,2)</f>
        <v>-18452.5</v>
      </c>
      <c r="K134" s="164" t="s">
        <v>11</v>
      </c>
      <c r="L134" s="110"/>
      <c r="M134" s="169" t="s">
        <v>11</v>
      </c>
      <c r="N134" s="170" t="s">
        <v>31</v>
      </c>
      <c r="O134" s="23"/>
      <c r="P134" s="171">
        <f>O134*H134</f>
        <v>0</v>
      </c>
      <c r="Q134" s="171">
        <v>0</v>
      </c>
      <c r="R134" s="171">
        <f>Q134*H134</f>
        <v>0</v>
      </c>
      <c r="S134" s="171">
        <v>0</v>
      </c>
      <c r="T134" s="172">
        <f>S134*H134</f>
        <v>0</v>
      </c>
      <c r="W134" s="26">
        <v>659</v>
      </c>
      <c r="X134" s="180"/>
      <c r="Y134" s="28"/>
      <c r="Z134" s="29">
        <v>659</v>
      </c>
      <c r="AA134" s="195"/>
      <c r="AB134" s="196">
        <v>699</v>
      </c>
      <c r="AR134" s="9" t="s">
        <v>84</v>
      </c>
      <c r="AT134" s="9" t="s">
        <v>80</v>
      </c>
      <c r="AU134" s="9" t="s">
        <v>1</v>
      </c>
      <c r="AY134" s="9" t="s">
        <v>77</v>
      </c>
      <c r="BE134" s="173">
        <f>IF(N134="základní",J134,0)</f>
        <v>-18452.5</v>
      </c>
      <c r="BF134" s="173">
        <f>IF(N134="snížená",J134,0)</f>
        <v>0</v>
      </c>
      <c r="BG134" s="173">
        <f>IF(N134="zákl. přenesená",J134,0)</f>
        <v>0</v>
      </c>
      <c r="BH134" s="173">
        <f>IF(N134="sníž. přenesená",J134,0)</f>
        <v>0</v>
      </c>
      <c r="BI134" s="173">
        <f>IF(N134="nulová",J134,0)</f>
        <v>0</v>
      </c>
      <c r="BJ134" s="9" t="s">
        <v>75</v>
      </c>
      <c r="BK134" s="173">
        <f>ROUND(I134*H134,2)</f>
        <v>-18452.5</v>
      </c>
      <c r="BL134" s="9" t="s">
        <v>84</v>
      </c>
      <c r="BM134" s="9" t="s">
        <v>145</v>
      </c>
    </row>
    <row r="135" spans="2:65" s="21" customFormat="1" ht="25.5" customHeight="1" x14ac:dyDescent="0.3">
      <c r="B135" s="22"/>
      <c r="C135" s="162" t="s">
        <v>153</v>
      </c>
      <c r="D135" s="162" t="s">
        <v>80</v>
      </c>
      <c r="E135" s="163" t="s">
        <v>154</v>
      </c>
      <c r="F135" s="234" t="s">
        <v>230</v>
      </c>
      <c r="G135" s="165" t="s">
        <v>83</v>
      </c>
      <c r="H135" s="166">
        <v>-25</v>
      </c>
      <c r="I135" s="167">
        <f t="shared" si="0"/>
        <v>267.7</v>
      </c>
      <c r="J135" s="168">
        <f>ROUND(I135*H135,2)</f>
        <v>-6692.5</v>
      </c>
      <c r="K135" s="164" t="s">
        <v>11</v>
      </c>
      <c r="L135" s="110"/>
      <c r="M135" s="169" t="s">
        <v>11</v>
      </c>
      <c r="N135" s="170" t="s">
        <v>31</v>
      </c>
      <c r="O135" s="23"/>
      <c r="P135" s="171">
        <f>O135*H135</f>
        <v>0</v>
      </c>
      <c r="Q135" s="171">
        <v>0</v>
      </c>
      <c r="R135" s="171">
        <f>Q135*H135</f>
        <v>0</v>
      </c>
      <c r="S135" s="171">
        <v>0</v>
      </c>
      <c r="T135" s="172">
        <f>S135*H135</f>
        <v>0</v>
      </c>
      <c r="W135" s="26">
        <v>239</v>
      </c>
      <c r="X135" s="180"/>
      <c r="Y135" s="28"/>
      <c r="Z135" s="29">
        <v>239</v>
      </c>
      <c r="AA135" s="195"/>
      <c r="AB135" s="196">
        <v>299</v>
      </c>
      <c r="AR135" s="9" t="s">
        <v>84</v>
      </c>
      <c r="AT135" s="9" t="s">
        <v>80</v>
      </c>
      <c r="AU135" s="9" t="s">
        <v>1</v>
      </c>
      <c r="AY135" s="9" t="s">
        <v>77</v>
      </c>
      <c r="BE135" s="173">
        <f>IF(N135="základní",J135,0)</f>
        <v>-6692.5</v>
      </c>
      <c r="BF135" s="173">
        <f>IF(N135="snížená",J135,0)</f>
        <v>0</v>
      </c>
      <c r="BG135" s="173">
        <f>IF(N135="zákl. přenesená",J135,0)</f>
        <v>0</v>
      </c>
      <c r="BH135" s="173">
        <f>IF(N135="sníž. přenesená",J135,0)</f>
        <v>0</v>
      </c>
      <c r="BI135" s="173">
        <f>IF(N135="nulová",J135,0)</f>
        <v>0</v>
      </c>
      <c r="BJ135" s="9" t="s">
        <v>75</v>
      </c>
      <c r="BK135" s="173">
        <f>ROUND(I135*H135,2)</f>
        <v>-6692.5</v>
      </c>
      <c r="BL135" s="9" t="s">
        <v>84</v>
      </c>
      <c r="BM135" s="9" t="s">
        <v>150</v>
      </c>
    </row>
    <row r="136" spans="2:65" s="21" customFormat="1" ht="25.5" customHeight="1" x14ac:dyDescent="0.3">
      <c r="B136" s="22"/>
      <c r="C136" s="162" t="s">
        <v>118</v>
      </c>
      <c r="D136" s="162" t="s">
        <v>80</v>
      </c>
      <c r="E136" s="163" t="s">
        <v>156</v>
      </c>
      <c r="F136" s="234" t="s">
        <v>231</v>
      </c>
      <c r="G136" s="165" t="s">
        <v>83</v>
      </c>
      <c r="H136" s="166">
        <v>-25</v>
      </c>
      <c r="I136" s="167">
        <f t="shared" si="0"/>
        <v>548.80000000000007</v>
      </c>
      <c r="J136" s="168">
        <f>ROUND(I136*H136,2)</f>
        <v>-13720</v>
      </c>
      <c r="K136" s="164" t="s">
        <v>11</v>
      </c>
      <c r="L136" s="110"/>
      <c r="M136" s="169" t="s">
        <v>11</v>
      </c>
      <c r="N136" s="170" t="s">
        <v>31</v>
      </c>
      <c r="O136" s="23"/>
      <c r="P136" s="171">
        <f>O136*H136</f>
        <v>0</v>
      </c>
      <c r="Q136" s="171">
        <v>0</v>
      </c>
      <c r="R136" s="171">
        <f>Q136*H136</f>
        <v>0</v>
      </c>
      <c r="S136" s="171">
        <v>0</v>
      </c>
      <c r="T136" s="172">
        <f>S136*H136</f>
        <v>0</v>
      </c>
      <c r="W136" s="26">
        <v>490</v>
      </c>
      <c r="X136" s="180"/>
      <c r="Y136" s="28"/>
      <c r="Z136" s="29">
        <v>490</v>
      </c>
      <c r="AA136" s="195"/>
      <c r="AB136" s="196">
        <v>699</v>
      </c>
      <c r="AR136" s="9" t="s">
        <v>84</v>
      </c>
      <c r="AT136" s="9" t="s">
        <v>80</v>
      </c>
      <c r="AU136" s="9" t="s">
        <v>1</v>
      </c>
      <c r="AY136" s="9" t="s">
        <v>77</v>
      </c>
      <c r="BE136" s="173">
        <f>IF(N136="základní",J136,0)</f>
        <v>-13720</v>
      </c>
      <c r="BF136" s="173">
        <f>IF(N136="snížená",J136,0)</f>
        <v>0</v>
      </c>
      <c r="BG136" s="173">
        <f>IF(N136="zákl. přenesená",J136,0)</f>
        <v>0</v>
      </c>
      <c r="BH136" s="173">
        <f>IF(N136="sníž. přenesená",J136,0)</f>
        <v>0</v>
      </c>
      <c r="BI136" s="173">
        <f>IF(N136="nulová",J136,0)</f>
        <v>0</v>
      </c>
      <c r="BJ136" s="9" t="s">
        <v>75</v>
      </c>
      <c r="BK136" s="173">
        <f>ROUND(I136*H136,2)</f>
        <v>-13720</v>
      </c>
      <c r="BL136" s="9" t="s">
        <v>84</v>
      </c>
      <c r="BM136" s="9" t="s">
        <v>155</v>
      </c>
    </row>
    <row r="137" spans="2:65" s="149" customFormat="1" ht="29.85" customHeight="1" x14ac:dyDescent="0.3">
      <c r="B137" s="138"/>
      <c r="C137" s="139"/>
      <c r="D137" s="140" t="s">
        <v>70</v>
      </c>
      <c r="E137" s="159" t="s">
        <v>232</v>
      </c>
      <c r="F137" s="235" t="s">
        <v>233</v>
      </c>
      <c r="G137" s="139"/>
      <c r="H137" s="139"/>
      <c r="I137" s="142">
        <f t="shared" si="0"/>
        <v>0</v>
      </c>
      <c r="J137" s="160">
        <f>BK137</f>
        <v>-14893.800000000001</v>
      </c>
      <c r="K137" s="139"/>
      <c r="L137" s="144"/>
      <c r="M137" s="145"/>
      <c r="N137" s="146"/>
      <c r="O137" s="146"/>
      <c r="P137" s="147">
        <f>SUM(P138:P139)</f>
        <v>0</v>
      </c>
      <c r="Q137" s="146"/>
      <c r="R137" s="147">
        <f>SUM(R138:R139)</f>
        <v>0</v>
      </c>
      <c r="S137" s="146"/>
      <c r="T137" s="148">
        <f>SUM(T138:T139)</f>
        <v>0</v>
      </c>
      <c r="W137" s="26"/>
      <c r="X137" s="180"/>
      <c r="Y137" s="28"/>
      <c r="Z137" s="29"/>
      <c r="AA137" s="195"/>
      <c r="AB137" s="196"/>
      <c r="AR137" s="156" t="s">
        <v>75</v>
      </c>
      <c r="AT137" s="157" t="s">
        <v>70</v>
      </c>
      <c r="AU137" s="157" t="s">
        <v>75</v>
      </c>
      <c r="AY137" s="156" t="s">
        <v>77</v>
      </c>
      <c r="BK137" s="158">
        <f>SUM(BK138:BK139)</f>
        <v>-14893.800000000001</v>
      </c>
    </row>
    <row r="138" spans="2:65" s="21" customFormat="1" ht="38.25" customHeight="1" x14ac:dyDescent="0.3">
      <c r="B138" s="22"/>
      <c r="C138" s="162" t="s">
        <v>161</v>
      </c>
      <c r="D138" s="162" t="s">
        <v>80</v>
      </c>
      <c r="E138" s="163" t="s">
        <v>162</v>
      </c>
      <c r="F138" s="234" t="s">
        <v>234</v>
      </c>
      <c r="G138" s="165" t="s">
        <v>83</v>
      </c>
      <c r="H138" s="166">
        <v>-2</v>
      </c>
      <c r="I138" s="167">
        <f t="shared" si="0"/>
        <v>6708.8</v>
      </c>
      <c r="J138" s="168">
        <f>ROUND(I138*H138,2)</f>
        <v>-13417.6</v>
      </c>
      <c r="K138" s="164" t="s">
        <v>11</v>
      </c>
      <c r="L138" s="110"/>
      <c r="M138" s="169" t="s">
        <v>11</v>
      </c>
      <c r="N138" s="170" t="s">
        <v>31</v>
      </c>
      <c r="O138" s="23"/>
      <c r="P138" s="171">
        <f>O138*H138</f>
        <v>0</v>
      </c>
      <c r="Q138" s="171">
        <v>0</v>
      </c>
      <c r="R138" s="171">
        <f>Q138*H138</f>
        <v>0</v>
      </c>
      <c r="S138" s="171">
        <v>0</v>
      </c>
      <c r="T138" s="172">
        <f>S138*H138</f>
        <v>0</v>
      </c>
      <c r="W138" s="174">
        <v>5990</v>
      </c>
      <c r="X138" s="180"/>
      <c r="Y138" s="176"/>
      <c r="Z138" s="177">
        <v>5990</v>
      </c>
      <c r="AA138" s="206"/>
      <c r="AB138" s="207">
        <v>9999</v>
      </c>
      <c r="AR138" s="9" t="s">
        <v>84</v>
      </c>
      <c r="AT138" s="9" t="s">
        <v>80</v>
      </c>
      <c r="AU138" s="9" t="s">
        <v>1</v>
      </c>
      <c r="AY138" s="9" t="s">
        <v>77</v>
      </c>
      <c r="BE138" s="173">
        <f>IF(N138="základní",J138,0)</f>
        <v>-13417.6</v>
      </c>
      <c r="BF138" s="173">
        <f>IF(N138="snížená",J138,0)</f>
        <v>0</v>
      </c>
      <c r="BG138" s="173">
        <f>IF(N138="zákl. přenesená",J138,0)</f>
        <v>0</v>
      </c>
      <c r="BH138" s="173">
        <f>IF(N138="sníž. přenesená",J138,0)</f>
        <v>0</v>
      </c>
      <c r="BI138" s="173">
        <f>IF(N138="nulová",J138,0)</f>
        <v>0</v>
      </c>
      <c r="BJ138" s="9" t="s">
        <v>75</v>
      </c>
      <c r="BK138" s="173">
        <f>ROUND(I138*H138,2)</f>
        <v>-13417.6</v>
      </c>
      <c r="BL138" s="9" t="s">
        <v>84</v>
      </c>
      <c r="BM138" s="9" t="s">
        <v>157</v>
      </c>
    </row>
    <row r="139" spans="2:65" s="21" customFormat="1" ht="16.5" customHeight="1" x14ac:dyDescent="0.3">
      <c r="B139" s="22"/>
      <c r="C139" s="162" t="s">
        <v>121</v>
      </c>
      <c r="D139" s="162" t="s">
        <v>80</v>
      </c>
      <c r="E139" s="163" t="s">
        <v>165</v>
      </c>
      <c r="F139" s="234" t="s">
        <v>235</v>
      </c>
      <c r="G139" s="165" t="s">
        <v>83</v>
      </c>
      <c r="H139" s="166">
        <v>-2</v>
      </c>
      <c r="I139" s="167">
        <f t="shared" si="0"/>
        <v>738.1</v>
      </c>
      <c r="J139" s="168">
        <f>ROUND(I139*H139,2)</f>
        <v>-1476.2</v>
      </c>
      <c r="K139" s="164" t="s">
        <v>11</v>
      </c>
      <c r="L139" s="110"/>
      <c r="M139" s="169" t="s">
        <v>11</v>
      </c>
      <c r="N139" s="170" t="s">
        <v>31</v>
      </c>
      <c r="O139" s="23"/>
      <c r="P139" s="171">
        <f>O139*H139</f>
        <v>0</v>
      </c>
      <c r="Q139" s="171">
        <v>0</v>
      </c>
      <c r="R139" s="171">
        <f>Q139*H139</f>
        <v>0</v>
      </c>
      <c r="S139" s="171">
        <v>0</v>
      </c>
      <c r="T139" s="172">
        <f>S139*H139</f>
        <v>0</v>
      </c>
      <c r="W139" s="174">
        <v>659</v>
      </c>
      <c r="X139" s="180"/>
      <c r="Y139" s="176"/>
      <c r="Z139" s="177">
        <v>659</v>
      </c>
      <c r="AA139" s="206"/>
      <c r="AB139" s="207">
        <v>699</v>
      </c>
      <c r="AR139" s="9" t="s">
        <v>84</v>
      </c>
      <c r="AT139" s="9" t="s">
        <v>80</v>
      </c>
      <c r="AU139" s="9" t="s">
        <v>1</v>
      </c>
      <c r="AY139" s="9" t="s">
        <v>77</v>
      </c>
      <c r="BE139" s="173">
        <f>IF(N139="základní",J139,0)</f>
        <v>-1476.2</v>
      </c>
      <c r="BF139" s="173">
        <f>IF(N139="snížená",J139,0)</f>
        <v>0</v>
      </c>
      <c r="BG139" s="173">
        <f>IF(N139="zákl. přenesená",J139,0)</f>
        <v>0</v>
      </c>
      <c r="BH139" s="173">
        <f>IF(N139="sníž. přenesená",J139,0)</f>
        <v>0</v>
      </c>
      <c r="BI139" s="173">
        <f>IF(N139="nulová",J139,0)</f>
        <v>0</v>
      </c>
      <c r="BJ139" s="9" t="s">
        <v>75</v>
      </c>
      <c r="BK139" s="173">
        <f>ROUND(I139*H139,2)</f>
        <v>-1476.2</v>
      </c>
      <c r="BL139" s="9" t="s">
        <v>84</v>
      </c>
      <c r="BM139" s="9" t="s">
        <v>164</v>
      </c>
    </row>
    <row r="140" spans="2:65" s="149" customFormat="1" ht="29.85" customHeight="1" x14ac:dyDescent="0.3">
      <c r="B140" s="138"/>
      <c r="C140" s="139"/>
      <c r="D140" s="140" t="s">
        <v>70</v>
      </c>
      <c r="E140" s="159" t="s">
        <v>236</v>
      </c>
      <c r="F140" s="235" t="s">
        <v>237</v>
      </c>
      <c r="G140" s="139"/>
      <c r="H140" s="139"/>
      <c r="I140" s="142">
        <f t="shared" si="0"/>
        <v>0</v>
      </c>
      <c r="J140" s="160">
        <f>BK140</f>
        <v>-8120</v>
      </c>
      <c r="K140" s="139"/>
      <c r="L140" s="144"/>
      <c r="M140" s="145"/>
      <c r="N140" s="146"/>
      <c r="O140" s="146"/>
      <c r="P140" s="147">
        <f>SUM(P141:P141)</f>
        <v>0</v>
      </c>
      <c r="Q140" s="146"/>
      <c r="R140" s="147">
        <f>SUM(R141:R141)</f>
        <v>0</v>
      </c>
      <c r="S140" s="146"/>
      <c r="T140" s="148">
        <f>SUM(T141:T141)</f>
        <v>0</v>
      </c>
      <c r="W140" s="174"/>
      <c r="X140" s="27"/>
      <c r="Y140" s="176"/>
      <c r="Z140" s="177"/>
      <c r="AA140" s="206"/>
      <c r="AB140" s="207"/>
      <c r="AR140" s="156" t="s">
        <v>75</v>
      </c>
      <c r="AT140" s="157" t="s">
        <v>70</v>
      </c>
      <c r="AU140" s="157" t="s">
        <v>75</v>
      </c>
      <c r="AY140" s="156" t="s">
        <v>77</v>
      </c>
      <c r="BK140" s="158">
        <f>SUM(BK141:BK141)</f>
        <v>-8120</v>
      </c>
    </row>
    <row r="141" spans="2:65" s="21" customFormat="1" ht="25.5" customHeight="1" x14ac:dyDescent="0.3">
      <c r="B141" s="22"/>
      <c r="C141" s="162" t="s">
        <v>168</v>
      </c>
      <c r="D141" s="162" t="s">
        <v>80</v>
      </c>
      <c r="E141" s="163" t="s">
        <v>169</v>
      </c>
      <c r="F141" s="234" t="s">
        <v>238</v>
      </c>
      <c r="G141" s="165" t="s">
        <v>83</v>
      </c>
      <c r="H141" s="166">
        <v>-5</v>
      </c>
      <c r="I141" s="167">
        <f t="shared" si="0"/>
        <v>1624</v>
      </c>
      <c r="J141" s="168">
        <f>ROUND(I141*H141,2)</f>
        <v>-8120</v>
      </c>
      <c r="K141" s="164" t="s">
        <v>11</v>
      </c>
      <c r="L141" s="110"/>
      <c r="M141" s="169" t="s">
        <v>11</v>
      </c>
      <c r="N141" s="170" t="s">
        <v>31</v>
      </c>
      <c r="O141" s="23"/>
      <c r="P141" s="171">
        <f>O141*H141</f>
        <v>0</v>
      </c>
      <c r="Q141" s="171">
        <v>0</v>
      </c>
      <c r="R141" s="171">
        <f>Q141*H141</f>
        <v>0</v>
      </c>
      <c r="S141" s="171">
        <v>0</v>
      </c>
      <c r="T141" s="172">
        <f>S141*H141</f>
        <v>0</v>
      </c>
      <c r="W141" s="186">
        <v>1450</v>
      </c>
      <c r="X141" s="180"/>
      <c r="Y141" s="181"/>
      <c r="Z141" s="182">
        <v>1399</v>
      </c>
      <c r="AA141" s="208">
        <v>1450</v>
      </c>
      <c r="AB141" s="209">
        <v>1699</v>
      </c>
      <c r="AR141" s="9" t="s">
        <v>84</v>
      </c>
      <c r="AT141" s="9" t="s">
        <v>80</v>
      </c>
      <c r="AU141" s="9" t="s">
        <v>1</v>
      </c>
      <c r="AY141" s="9" t="s">
        <v>77</v>
      </c>
      <c r="BE141" s="173">
        <f>IF(N141="základní",J141,0)</f>
        <v>-8120</v>
      </c>
      <c r="BF141" s="173">
        <f>IF(N141="snížená",J141,0)</f>
        <v>0</v>
      </c>
      <c r="BG141" s="173">
        <f>IF(N141="zákl. přenesená",J141,0)</f>
        <v>0</v>
      </c>
      <c r="BH141" s="173">
        <f>IF(N141="sníž. přenesená",J141,0)</f>
        <v>0</v>
      </c>
      <c r="BI141" s="173">
        <f>IF(N141="nulová",J141,0)</f>
        <v>0</v>
      </c>
      <c r="BJ141" s="9" t="s">
        <v>75</v>
      </c>
      <c r="BK141" s="173">
        <f>ROUND(I141*H141,2)</f>
        <v>-8120</v>
      </c>
      <c r="BL141" s="9" t="s">
        <v>84</v>
      </c>
      <c r="BM141" s="9" t="s">
        <v>167</v>
      </c>
    </row>
    <row r="142" spans="2:65" s="149" customFormat="1" ht="29.85" customHeight="1" x14ac:dyDescent="0.3">
      <c r="B142" s="138"/>
      <c r="C142" s="139"/>
      <c r="D142" s="140" t="s">
        <v>70</v>
      </c>
      <c r="E142" s="159" t="s">
        <v>239</v>
      </c>
      <c r="F142" s="235" t="s">
        <v>240</v>
      </c>
      <c r="G142" s="139"/>
      <c r="H142" s="139"/>
      <c r="I142" s="142">
        <f t="shared" si="0"/>
        <v>0</v>
      </c>
      <c r="J142" s="160">
        <f>BK142</f>
        <v>-5835.2</v>
      </c>
      <c r="K142" s="139"/>
      <c r="L142" s="144"/>
      <c r="M142" s="145"/>
      <c r="N142" s="146"/>
      <c r="O142" s="146"/>
      <c r="P142" s="147">
        <f>SUM(P143:P144)</f>
        <v>0</v>
      </c>
      <c r="Q142" s="146"/>
      <c r="R142" s="147">
        <f>SUM(R143:R144)</f>
        <v>0</v>
      </c>
      <c r="S142" s="146"/>
      <c r="T142" s="148">
        <f>SUM(T143:T144)</f>
        <v>0</v>
      </c>
      <c r="W142" s="26"/>
      <c r="X142" s="180"/>
      <c r="Y142" s="28"/>
      <c r="Z142" s="29"/>
      <c r="AA142" s="195"/>
      <c r="AB142" s="196"/>
      <c r="AR142" s="156" t="s">
        <v>75</v>
      </c>
      <c r="AT142" s="157" t="s">
        <v>70</v>
      </c>
      <c r="AU142" s="157" t="s">
        <v>75</v>
      </c>
      <c r="AY142" s="156" t="s">
        <v>77</v>
      </c>
      <c r="BK142" s="158">
        <f>SUM(BK143:BK144)</f>
        <v>-5835.2</v>
      </c>
    </row>
    <row r="143" spans="2:65" s="21" customFormat="1" ht="16.5" customHeight="1" x14ac:dyDescent="0.3">
      <c r="B143" s="22"/>
      <c r="C143" s="162" t="s">
        <v>124</v>
      </c>
      <c r="D143" s="162" t="s">
        <v>80</v>
      </c>
      <c r="E143" s="163" t="s">
        <v>172</v>
      </c>
      <c r="F143" s="234" t="s">
        <v>241</v>
      </c>
      <c r="G143" s="165" t="s">
        <v>83</v>
      </c>
      <c r="H143" s="166">
        <v>-1</v>
      </c>
      <c r="I143" s="167">
        <f t="shared" si="0"/>
        <v>4166.4000000000005</v>
      </c>
      <c r="J143" s="168">
        <f>ROUND(I143*H143,2)</f>
        <v>-4166.3999999999996</v>
      </c>
      <c r="K143" s="164" t="s">
        <v>11</v>
      </c>
      <c r="L143" s="110"/>
      <c r="M143" s="169" t="s">
        <v>11</v>
      </c>
      <c r="N143" s="170" t="s">
        <v>31</v>
      </c>
      <c r="O143" s="23"/>
      <c r="P143" s="171">
        <f>O143*H143</f>
        <v>0</v>
      </c>
      <c r="Q143" s="171">
        <v>0</v>
      </c>
      <c r="R143" s="171">
        <f>Q143*H143</f>
        <v>0</v>
      </c>
      <c r="S143" s="171">
        <v>0</v>
      </c>
      <c r="T143" s="172">
        <f>S143*H143</f>
        <v>0</v>
      </c>
      <c r="W143" s="26">
        <v>3720</v>
      </c>
      <c r="X143" s="27"/>
      <c r="Y143" s="28"/>
      <c r="Z143" s="29">
        <v>1189</v>
      </c>
      <c r="AA143" s="195">
        <v>3720</v>
      </c>
      <c r="AB143" s="196">
        <v>5062</v>
      </c>
      <c r="AR143" s="9" t="s">
        <v>84</v>
      </c>
      <c r="AT143" s="9" t="s">
        <v>80</v>
      </c>
      <c r="AU143" s="9" t="s">
        <v>1</v>
      </c>
      <c r="AY143" s="9" t="s">
        <v>77</v>
      </c>
      <c r="BE143" s="173">
        <f>IF(N143="základní",J143,0)</f>
        <v>-4166.3999999999996</v>
      </c>
      <c r="BF143" s="173">
        <f>IF(N143="snížená",J143,0)</f>
        <v>0</v>
      </c>
      <c r="BG143" s="173">
        <f>IF(N143="zákl. přenesená",J143,0)</f>
        <v>0</v>
      </c>
      <c r="BH143" s="173">
        <f>IF(N143="sníž. přenesená",J143,0)</f>
        <v>0</v>
      </c>
      <c r="BI143" s="173">
        <f>IF(N143="nulová",J143,0)</f>
        <v>0</v>
      </c>
      <c r="BJ143" s="9" t="s">
        <v>75</v>
      </c>
      <c r="BK143" s="173">
        <f>ROUND(I143*H143,2)</f>
        <v>-4166.3999999999996</v>
      </c>
      <c r="BL143" s="9" t="s">
        <v>84</v>
      </c>
      <c r="BM143" s="9" t="s">
        <v>171</v>
      </c>
    </row>
    <row r="144" spans="2:65" s="21" customFormat="1" ht="25.5" customHeight="1" x14ac:dyDescent="0.3">
      <c r="B144" s="22"/>
      <c r="C144" s="162" t="s">
        <v>242</v>
      </c>
      <c r="D144" s="162" t="s">
        <v>80</v>
      </c>
      <c r="E144" s="163" t="s">
        <v>243</v>
      </c>
      <c r="F144" s="234" t="s">
        <v>244</v>
      </c>
      <c r="G144" s="165" t="s">
        <v>83</v>
      </c>
      <c r="H144" s="166">
        <f>-1</f>
        <v>-1</v>
      </c>
      <c r="I144" s="167">
        <f t="shared" si="0"/>
        <v>1668.8000000000002</v>
      </c>
      <c r="J144" s="168">
        <f>ROUND(I144*H144,2)</f>
        <v>-1668.8</v>
      </c>
      <c r="K144" s="164" t="s">
        <v>11</v>
      </c>
      <c r="L144" s="110"/>
      <c r="M144" s="169" t="s">
        <v>11</v>
      </c>
      <c r="N144" s="170" t="s">
        <v>31</v>
      </c>
      <c r="O144" s="23"/>
      <c r="P144" s="171">
        <f>O144*H144</f>
        <v>0</v>
      </c>
      <c r="Q144" s="171">
        <v>0</v>
      </c>
      <c r="R144" s="171">
        <f>Q144*H144</f>
        <v>0</v>
      </c>
      <c r="S144" s="171">
        <v>0</v>
      </c>
      <c r="T144" s="172">
        <f>S144*H144</f>
        <v>0</v>
      </c>
      <c r="W144" s="26">
        <v>1490</v>
      </c>
      <c r="X144" s="180"/>
      <c r="Y144" s="28"/>
      <c r="Z144" s="29">
        <v>1490</v>
      </c>
      <c r="AA144" s="195"/>
      <c r="AB144" s="196">
        <v>2200</v>
      </c>
      <c r="AR144" s="9" t="s">
        <v>84</v>
      </c>
      <c r="AT144" s="9" t="s">
        <v>80</v>
      </c>
      <c r="AU144" s="9" t="s">
        <v>1</v>
      </c>
      <c r="AY144" s="9" t="s">
        <v>77</v>
      </c>
      <c r="BE144" s="173">
        <f>IF(N144="základní",J144,0)</f>
        <v>-1668.8</v>
      </c>
      <c r="BF144" s="173">
        <f>IF(N144="snížená",J144,0)</f>
        <v>0</v>
      </c>
      <c r="BG144" s="173">
        <f>IF(N144="zákl. přenesená",J144,0)</f>
        <v>0</v>
      </c>
      <c r="BH144" s="173">
        <f>IF(N144="sníž. přenesená",J144,0)</f>
        <v>0</v>
      </c>
      <c r="BI144" s="173">
        <f>IF(N144="nulová",J144,0)</f>
        <v>0</v>
      </c>
      <c r="BJ144" s="9" t="s">
        <v>75</v>
      </c>
      <c r="BK144" s="173">
        <f>ROUND(I144*H144,2)</f>
        <v>-1668.8</v>
      </c>
      <c r="BL144" s="9" t="s">
        <v>84</v>
      </c>
      <c r="BM144" s="9" t="s">
        <v>174</v>
      </c>
    </row>
    <row r="145" spans="2:65" s="149" customFormat="1" ht="29.85" customHeight="1" x14ac:dyDescent="0.3">
      <c r="B145" s="138"/>
      <c r="C145" s="139"/>
      <c r="D145" s="140" t="s">
        <v>70</v>
      </c>
      <c r="E145" s="159" t="s">
        <v>245</v>
      </c>
      <c r="F145" s="159" t="s">
        <v>246</v>
      </c>
      <c r="G145" s="139"/>
      <c r="H145" s="139"/>
      <c r="I145" s="142">
        <f t="shared" si="0"/>
        <v>0</v>
      </c>
      <c r="J145" s="160">
        <f>BK145</f>
        <v>-6048</v>
      </c>
      <c r="K145" s="139"/>
      <c r="L145" s="144"/>
      <c r="M145" s="145"/>
      <c r="N145" s="146"/>
      <c r="O145" s="146"/>
      <c r="P145" s="147">
        <f>SUM(P146:P146)</f>
        <v>0</v>
      </c>
      <c r="Q145" s="146"/>
      <c r="R145" s="147">
        <f>SUM(R146:R146)</f>
        <v>0</v>
      </c>
      <c r="S145" s="146"/>
      <c r="T145" s="148">
        <f>SUM(T146:T146)</f>
        <v>0</v>
      </c>
      <c r="W145" s="26"/>
      <c r="X145" s="180"/>
      <c r="Y145" s="28"/>
      <c r="Z145" s="29"/>
      <c r="AA145" s="195"/>
      <c r="AB145" s="196"/>
      <c r="AR145" s="156" t="s">
        <v>75</v>
      </c>
      <c r="AT145" s="157" t="s">
        <v>70</v>
      </c>
      <c r="AU145" s="157" t="s">
        <v>75</v>
      </c>
      <c r="AY145" s="156" t="s">
        <v>77</v>
      </c>
      <c r="BK145" s="158">
        <f>SUM(BK146:BK146)</f>
        <v>-6048</v>
      </c>
    </row>
    <row r="146" spans="2:65" s="21" customFormat="1" ht="16.5" customHeight="1" x14ac:dyDescent="0.3">
      <c r="B146" s="22"/>
      <c r="C146" s="162" t="s">
        <v>127</v>
      </c>
      <c r="D146" s="162" t="s">
        <v>80</v>
      </c>
      <c r="E146" s="163" t="s">
        <v>247</v>
      </c>
      <c r="F146" s="164" t="s">
        <v>149</v>
      </c>
      <c r="G146" s="165" t="s">
        <v>83</v>
      </c>
      <c r="H146" s="166">
        <v>-1</v>
      </c>
      <c r="I146" s="167">
        <f t="shared" si="0"/>
        <v>6048</v>
      </c>
      <c r="J146" s="168">
        <f>ROUND(I146*H146,2)</f>
        <v>-6048</v>
      </c>
      <c r="K146" s="164" t="s">
        <v>11</v>
      </c>
      <c r="L146" s="110"/>
      <c r="M146" s="169" t="s">
        <v>11</v>
      </c>
      <c r="N146" s="170" t="s">
        <v>31</v>
      </c>
      <c r="O146" s="23"/>
      <c r="P146" s="171">
        <f>O146*H146</f>
        <v>0</v>
      </c>
      <c r="Q146" s="171">
        <v>0</v>
      </c>
      <c r="R146" s="171">
        <f>Q146*H146</f>
        <v>0</v>
      </c>
      <c r="S146" s="171">
        <v>0</v>
      </c>
      <c r="T146" s="172">
        <f>S146*H146</f>
        <v>0</v>
      </c>
      <c r="W146" s="174">
        <v>5400</v>
      </c>
      <c r="X146" s="180"/>
      <c r="Y146" s="176"/>
      <c r="Z146" s="177">
        <v>899</v>
      </c>
      <c r="AA146" s="206">
        <v>5400</v>
      </c>
      <c r="AB146" s="207">
        <v>2300</v>
      </c>
      <c r="AR146" s="9" t="s">
        <v>84</v>
      </c>
      <c r="AT146" s="9" t="s">
        <v>80</v>
      </c>
      <c r="AU146" s="9" t="s">
        <v>1</v>
      </c>
      <c r="AY146" s="9" t="s">
        <v>77</v>
      </c>
      <c r="BE146" s="173">
        <f>IF(N146="základní",J146,0)</f>
        <v>-6048</v>
      </c>
      <c r="BF146" s="173">
        <f>IF(N146="snížená",J146,0)</f>
        <v>0</v>
      </c>
      <c r="BG146" s="173">
        <f>IF(N146="zákl. přenesená",J146,0)</f>
        <v>0</v>
      </c>
      <c r="BH146" s="173">
        <f>IF(N146="sníž. přenesená",J146,0)</f>
        <v>0</v>
      </c>
      <c r="BI146" s="173">
        <f>IF(N146="nulová",J146,0)</f>
        <v>0</v>
      </c>
      <c r="BJ146" s="9" t="s">
        <v>75</v>
      </c>
      <c r="BK146" s="173">
        <f>ROUND(I146*H146,2)</f>
        <v>-6048</v>
      </c>
      <c r="BL146" s="9" t="s">
        <v>84</v>
      </c>
      <c r="BM146" s="9" t="s">
        <v>248</v>
      </c>
    </row>
    <row r="147" spans="2:65" s="149" customFormat="1" ht="29.85" customHeight="1" x14ac:dyDescent="0.3">
      <c r="B147" s="138"/>
      <c r="C147" s="139"/>
      <c r="D147" s="140" t="s">
        <v>70</v>
      </c>
      <c r="E147" s="159" t="s">
        <v>249</v>
      </c>
      <c r="F147" s="159" t="s">
        <v>250</v>
      </c>
      <c r="G147" s="139"/>
      <c r="H147" s="139"/>
      <c r="I147" s="142">
        <f t="shared" si="0"/>
        <v>0</v>
      </c>
      <c r="J147" s="160">
        <f>BK147</f>
        <v>-25340</v>
      </c>
      <c r="K147" s="139"/>
      <c r="L147" s="144"/>
      <c r="M147" s="145"/>
      <c r="N147" s="146"/>
      <c r="O147" s="146"/>
      <c r="P147" s="147">
        <f>SUM(P148:P148)</f>
        <v>0</v>
      </c>
      <c r="Q147" s="146"/>
      <c r="R147" s="147">
        <f>SUM(R148:R148)</f>
        <v>0</v>
      </c>
      <c r="S147" s="146"/>
      <c r="T147" s="148">
        <f>SUM(T148:T148)</f>
        <v>0</v>
      </c>
      <c r="W147" s="192"/>
      <c r="X147" s="180"/>
      <c r="Y147" s="152"/>
      <c r="Z147" s="153"/>
      <c r="AA147" s="204"/>
      <c r="AB147" s="205"/>
      <c r="AR147" s="156" t="s">
        <v>75</v>
      </c>
      <c r="AT147" s="157" t="s">
        <v>70</v>
      </c>
      <c r="AU147" s="157" t="s">
        <v>75</v>
      </c>
      <c r="AY147" s="156" t="s">
        <v>77</v>
      </c>
      <c r="BK147" s="158">
        <f>SUM(BK148:BK148)</f>
        <v>-25340</v>
      </c>
    </row>
    <row r="148" spans="2:65" s="21" customFormat="1" ht="38.25" customHeight="1" x14ac:dyDescent="0.3">
      <c r="B148" s="22"/>
      <c r="C148" s="162" t="s">
        <v>251</v>
      </c>
      <c r="D148" s="162" t="s">
        <v>80</v>
      </c>
      <c r="E148" s="163" t="s">
        <v>252</v>
      </c>
      <c r="F148" s="164" t="s">
        <v>202</v>
      </c>
      <c r="G148" s="165" t="s">
        <v>83</v>
      </c>
      <c r="H148" s="166">
        <v>-5</v>
      </c>
      <c r="I148" s="167">
        <f t="shared" si="0"/>
        <v>5068</v>
      </c>
      <c r="J148" s="168">
        <f>ROUND(I148*H148,2)</f>
        <v>-25340</v>
      </c>
      <c r="K148" s="164" t="s">
        <v>11</v>
      </c>
      <c r="L148" s="110"/>
      <c r="M148" s="169" t="s">
        <v>11</v>
      </c>
      <c r="N148" s="170" t="s">
        <v>31</v>
      </c>
      <c r="O148" s="23"/>
      <c r="P148" s="171">
        <f>O148*H148</f>
        <v>0</v>
      </c>
      <c r="Q148" s="171">
        <v>0</v>
      </c>
      <c r="R148" s="171">
        <f>Q148*H148</f>
        <v>0</v>
      </c>
      <c r="S148" s="171">
        <v>0</v>
      </c>
      <c r="T148" s="172">
        <f>S148*H148</f>
        <v>0</v>
      </c>
      <c r="W148" s="26">
        <v>4525</v>
      </c>
      <c r="X148" s="180"/>
      <c r="Y148" s="28"/>
      <c r="Z148" s="29">
        <v>4980</v>
      </c>
      <c r="AA148" s="195">
        <v>4525</v>
      </c>
      <c r="AB148" s="196">
        <v>2999</v>
      </c>
      <c r="AR148" s="9" t="s">
        <v>84</v>
      </c>
      <c r="AT148" s="9" t="s">
        <v>80</v>
      </c>
      <c r="AU148" s="9" t="s">
        <v>1</v>
      </c>
      <c r="AY148" s="9" t="s">
        <v>77</v>
      </c>
      <c r="BE148" s="173">
        <f>IF(N148="základní",J148,0)</f>
        <v>-25340</v>
      </c>
      <c r="BF148" s="173">
        <f>IF(N148="snížená",J148,0)</f>
        <v>0</v>
      </c>
      <c r="BG148" s="173">
        <f>IF(N148="zákl. přenesená",J148,0)</f>
        <v>0</v>
      </c>
      <c r="BH148" s="173">
        <f>IF(N148="sníž. přenesená",J148,0)</f>
        <v>0</v>
      </c>
      <c r="BI148" s="173">
        <f>IF(N148="nulová",J148,0)</f>
        <v>0</v>
      </c>
      <c r="BJ148" s="9" t="s">
        <v>75</v>
      </c>
      <c r="BK148" s="173">
        <f>ROUND(I148*H148,2)</f>
        <v>-25340</v>
      </c>
      <c r="BL148" s="9" t="s">
        <v>84</v>
      </c>
      <c r="BM148" s="9" t="s">
        <v>253</v>
      </c>
    </row>
    <row r="149" spans="2:65" s="149" customFormat="1" ht="29.85" customHeight="1" x14ac:dyDescent="0.3">
      <c r="B149" s="138"/>
      <c r="C149" s="139"/>
      <c r="D149" s="140" t="s">
        <v>70</v>
      </c>
      <c r="E149" s="159" t="s">
        <v>254</v>
      </c>
      <c r="F149" s="159" t="s">
        <v>255</v>
      </c>
      <c r="G149" s="139"/>
      <c r="H149" s="139"/>
      <c r="I149" s="142">
        <f t="shared" si="0"/>
        <v>0</v>
      </c>
      <c r="J149" s="160">
        <f>BK149</f>
        <v>-29864.800000000003</v>
      </c>
      <c r="K149" s="139"/>
      <c r="L149" s="144"/>
      <c r="M149" s="145"/>
      <c r="N149" s="146"/>
      <c r="O149" s="146"/>
      <c r="P149" s="147">
        <f>SUM(P150:P154)</f>
        <v>0</v>
      </c>
      <c r="Q149" s="146"/>
      <c r="R149" s="147">
        <f>SUM(R150:R154)</f>
        <v>0</v>
      </c>
      <c r="S149" s="146"/>
      <c r="T149" s="148">
        <f>SUM(T150:T154)</f>
        <v>0</v>
      </c>
      <c r="W149" s="174"/>
      <c r="X149" s="180"/>
      <c r="Y149" s="176"/>
      <c r="Z149" s="177"/>
      <c r="AA149" s="206"/>
      <c r="AB149" s="207"/>
      <c r="AR149" s="156" t="s">
        <v>75</v>
      </c>
      <c r="AT149" s="157" t="s">
        <v>70</v>
      </c>
      <c r="AU149" s="157" t="s">
        <v>75</v>
      </c>
      <c r="AY149" s="156" t="s">
        <v>77</v>
      </c>
      <c r="BK149" s="158">
        <f>SUM(BK150:BK154)</f>
        <v>-29864.800000000003</v>
      </c>
    </row>
    <row r="150" spans="2:65" s="21" customFormat="1" ht="16.5" customHeight="1" x14ac:dyDescent="0.3">
      <c r="B150" s="22"/>
      <c r="C150" s="162" t="s">
        <v>132</v>
      </c>
      <c r="D150" s="162" t="s">
        <v>80</v>
      </c>
      <c r="E150" s="163" t="s">
        <v>256</v>
      </c>
      <c r="F150" s="164" t="s">
        <v>205</v>
      </c>
      <c r="G150" s="165" t="s">
        <v>83</v>
      </c>
      <c r="H150" s="166">
        <v>-1</v>
      </c>
      <c r="I150" s="167">
        <f t="shared" si="0"/>
        <v>1920.8000000000002</v>
      </c>
      <c r="J150" s="168">
        <f>ROUND(I150*H150,2)</f>
        <v>-1920.8</v>
      </c>
      <c r="K150" s="164" t="s">
        <v>11</v>
      </c>
      <c r="L150" s="110"/>
      <c r="M150" s="169" t="s">
        <v>11</v>
      </c>
      <c r="N150" s="170" t="s">
        <v>31</v>
      </c>
      <c r="O150" s="23"/>
      <c r="P150" s="171">
        <f>O150*H150</f>
        <v>0</v>
      </c>
      <c r="Q150" s="171">
        <v>0</v>
      </c>
      <c r="R150" s="171">
        <f>Q150*H150</f>
        <v>0</v>
      </c>
      <c r="S150" s="171">
        <v>0</v>
      </c>
      <c r="T150" s="172">
        <f>S150*H150</f>
        <v>0</v>
      </c>
      <c r="W150" s="174">
        <v>1715</v>
      </c>
      <c r="X150" s="180"/>
      <c r="Y150" s="176"/>
      <c r="Z150" s="177">
        <v>1850</v>
      </c>
      <c r="AA150" s="206">
        <v>1715</v>
      </c>
      <c r="AB150" s="207">
        <v>1699</v>
      </c>
      <c r="AR150" s="9" t="s">
        <v>84</v>
      </c>
      <c r="AT150" s="9" t="s">
        <v>80</v>
      </c>
      <c r="AU150" s="9" t="s">
        <v>1</v>
      </c>
      <c r="AY150" s="9" t="s">
        <v>77</v>
      </c>
      <c r="BE150" s="173">
        <f>IF(N150="základní",J150,0)</f>
        <v>-1920.8</v>
      </c>
      <c r="BF150" s="173">
        <f>IF(N150="snížená",J150,0)</f>
        <v>0</v>
      </c>
      <c r="BG150" s="173">
        <f>IF(N150="zákl. přenesená",J150,0)</f>
        <v>0</v>
      </c>
      <c r="BH150" s="173">
        <f>IF(N150="sníž. přenesená",J150,0)</f>
        <v>0</v>
      </c>
      <c r="BI150" s="173">
        <f>IF(N150="nulová",J150,0)</f>
        <v>0</v>
      </c>
      <c r="BJ150" s="9" t="s">
        <v>75</v>
      </c>
      <c r="BK150" s="173">
        <f>ROUND(I150*H150,2)</f>
        <v>-1920.8</v>
      </c>
      <c r="BL150" s="9" t="s">
        <v>84</v>
      </c>
      <c r="BM150" s="9" t="s">
        <v>257</v>
      </c>
    </row>
    <row r="151" spans="2:65" s="21" customFormat="1" ht="16.5" customHeight="1" x14ac:dyDescent="0.3">
      <c r="B151" s="22"/>
      <c r="C151" s="162" t="s">
        <v>258</v>
      </c>
      <c r="D151" s="162" t="s">
        <v>80</v>
      </c>
      <c r="E151" s="163" t="s">
        <v>259</v>
      </c>
      <c r="F151" s="164" t="s">
        <v>206</v>
      </c>
      <c r="G151" s="165" t="s">
        <v>83</v>
      </c>
      <c r="H151" s="166">
        <v>-1</v>
      </c>
      <c r="I151" s="167">
        <f t="shared" si="0"/>
        <v>5185.6000000000004</v>
      </c>
      <c r="J151" s="168">
        <f>ROUND(I151*H151,2)</f>
        <v>-5185.6000000000004</v>
      </c>
      <c r="K151" s="164" t="s">
        <v>11</v>
      </c>
      <c r="L151" s="110"/>
      <c r="M151" s="169" t="s">
        <v>11</v>
      </c>
      <c r="N151" s="170" t="s">
        <v>31</v>
      </c>
      <c r="O151" s="23"/>
      <c r="P151" s="171">
        <f>O151*H151</f>
        <v>0</v>
      </c>
      <c r="Q151" s="171">
        <v>0</v>
      </c>
      <c r="R151" s="171">
        <f>Q151*H151</f>
        <v>0</v>
      </c>
      <c r="S151" s="171">
        <v>0</v>
      </c>
      <c r="T151" s="172">
        <f>S151*H151</f>
        <v>0</v>
      </c>
      <c r="W151" s="192">
        <v>4630</v>
      </c>
      <c r="X151" s="180"/>
      <c r="Y151" s="152"/>
      <c r="Z151" s="153">
        <v>4511</v>
      </c>
      <c r="AA151" s="204">
        <v>4630</v>
      </c>
      <c r="AB151" s="205">
        <v>6299</v>
      </c>
      <c r="AR151" s="9" t="s">
        <v>84</v>
      </c>
      <c r="AT151" s="9" t="s">
        <v>80</v>
      </c>
      <c r="AU151" s="9" t="s">
        <v>1</v>
      </c>
      <c r="AY151" s="9" t="s">
        <v>77</v>
      </c>
      <c r="BE151" s="173">
        <f>IF(N151="základní",J151,0)</f>
        <v>-5185.6000000000004</v>
      </c>
      <c r="BF151" s="173">
        <f>IF(N151="snížená",J151,0)</f>
        <v>0</v>
      </c>
      <c r="BG151" s="173">
        <f>IF(N151="zákl. přenesená",J151,0)</f>
        <v>0</v>
      </c>
      <c r="BH151" s="173">
        <f>IF(N151="sníž. přenesená",J151,0)</f>
        <v>0</v>
      </c>
      <c r="BI151" s="173">
        <f>IF(N151="nulová",J151,0)</f>
        <v>0</v>
      </c>
      <c r="BJ151" s="9" t="s">
        <v>75</v>
      </c>
      <c r="BK151" s="173">
        <f>ROUND(I151*H151,2)</f>
        <v>-5185.6000000000004</v>
      </c>
      <c r="BL151" s="9" t="s">
        <v>84</v>
      </c>
      <c r="BM151" s="9" t="s">
        <v>260</v>
      </c>
    </row>
    <row r="152" spans="2:65" s="21" customFormat="1" ht="16.5" customHeight="1" x14ac:dyDescent="0.3">
      <c r="B152" s="22"/>
      <c r="C152" s="162" t="s">
        <v>136</v>
      </c>
      <c r="D152" s="162" t="s">
        <v>80</v>
      </c>
      <c r="E152" s="163" t="s">
        <v>261</v>
      </c>
      <c r="F152" s="164" t="s">
        <v>207</v>
      </c>
      <c r="G152" s="165" t="s">
        <v>83</v>
      </c>
      <c r="H152" s="166">
        <v>-2</v>
      </c>
      <c r="I152" s="167">
        <f t="shared" si="0"/>
        <v>3158.4</v>
      </c>
      <c r="J152" s="168">
        <f>ROUND(I152*H152,2)</f>
        <v>-6316.8</v>
      </c>
      <c r="K152" s="164" t="s">
        <v>11</v>
      </c>
      <c r="L152" s="110"/>
      <c r="M152" s="169" t="s">
        <v>11</v>
      </c>
      <c r="N152" s="170" t="s">
        <v>31</v>
      </c>
      <c r="O152" s="23"/>
      <c r="P152" s="171">
        <f>O152*H152</f>
        <v>0</v>
      </c>
      <c r="Q152" s="171">
        <v>0</v>
      </c>
      <c r="R152" s="171">
        <f>Q152*H152</f>
        <v>0</v>
      </c>
      <c r="S152" s="171">
        <v>0</v>
      </c>
      <c r="T152" s="172">
        <f>S152*H152</f>
        <v>0</v>
      </c>
      <c r="W152" s="26">
        <v>2820</v>
      </c>
      <c r="X152" s="180"/>
      <c r="Y152" s="28"/>
      <c r="Z152" s="29">
        <v>2848</v>
      </c>
      <c r="AA152" s="195">
        <v>2820</v>
      </c>
      <c r="AB152" s="196">
        <v>2399</v>
      </c>
      <c r="AR152" s="9" t="s">
        <v>84</v>
      </c>
      <c r="AT152" s="9" t="s">
        <v>80</v>
      </c>
      <c r="AU152" s="9" t="s">
        <v>1</v>
      </c>
      <c r="AY152" s="9" t="s">
        <v>77</v>
      </c>
      <c r="BE152" s="173">
        <f>IF(N152="základní",J152,0)</f>
        <v>-6316.8</v>
      </c>
      <c r="BF152" s="173">
        <f>IF(N152="snížená",J152,0)</f>
        <v>0</v>
      </c>
      <c r="BG152" s="173">
        <f>IF(N152="zákl. přenesená",J152,0)</f>
        <v>0</v>
      </c>
      <c r="BH152" s="173">
        <f>IF(N152="sníž. přenesená",J152,0)</f>
        <v>0</v>
      </c>
      <c r="BI152" s="173">
        <f>IF(N152="nulová",J152,0)</f>
        <v>0</v>
      </c>
      <c r="BJ152" s="9" t="s">
        <v>75</v>
      </c>
      <c r="BK152" s="173">
        <f>ROUND(I152*H152,2)</f>
        <v>-6316.8</v>
      </c>
      <c r="BL152" s="9" t="s">
        <v>84</v>
      </c>
      <c r="BM152" s="9" t="s">
        <v>262</v>
      </c>
    </row>
    <row r="153" spans="2:65" s="21" customFormat="1" ht="16.5" customHeight="1" x14ac:dyDescent="0.3">
      <c r="B153" s="22"/>
      <c r="C153" s="162" t="s">
        <v>263</v>
      </c>
      <c r="D153" s="162" t="s">
        <v>80</v>
      </c>
      <c r="E153" s="163" t="s">
        <v>264</v>
      </c>
      <c r="F153" s="164" t="s">
        <v>208</v>
      </c>
      <c r="G153" s="165" t="s">
        <v>83</v>
      </c>
      <c r="H153" s="166">
        <v>-2</v>
      </c>
      <c r="I153" s="167">
        <f t="shared" si="0"/>
        <v>5152</v>
      </c>
      <c r="J153" s="168">
        <f>ROUND(I153*H153,2)</f>
        <v>-10304</v>
      </c>
      <c r="K153" s="164" t="s">
        <v>11</v>
      </c>
      <c r="L153" s="110"/>
      <c r="M153" s="169" t="s">
        <v>11</v>
      </c>
      <c r="N153" s="170" t="s">
        <v>31</v>
      </c>
      <c r="O153" s="23"/>
      <c r="P153" s="171">
        <f>O153*H153</f>
        <v>0</v>
      </c>
      <c r="Q153" s="171">
        <v>0</v>
      </c>
      <c r="R153" s="171">
        <f>Q153*H153</f>
        <v>0</v>
      </c>
      <c r="S153" s="171">
        <v>0</v>
      </c>
      <c r="T153" s="172">
        <f>S153*H153</f>
        <v>0</v>
      </c>
      <c r="W153" s="192">
        <v>4600</v>
      </c>
      <c r="X153" s="27"/>
      <c r="Y153" s="152"/>
      <c r="Z153" s="153">
        <v>5307</v>
      </c>
      <c r="AA153" s="204">
        <v>4600</v>
      </c>
      <c r="AB153" s="205">
        <v>5299</v>
      </c>
      <c r="AR153" s="9" t="s">
        <v>84</v>
      </c>
      <c r="AT153" s="9" t="s">
        <v>80</v>
      </c>
      <c r="AU153" s="9" t="s">
        <v>1</v>
      </c>
      <c r="AY153" s="9" t="s">
        <v>77</v>
      </c>
      <c r="BE153" s="173">
        <f>IF(N153="základní",J153,0)</f>
        <v>-10304</v>
      </c>
      <c r="BF153" s="173">
        <f>IF(N153="snížená",J153,0)</f>
        <v>0</v>
      </c>
      <c r="BG153" s="173">
        <f>IF(N153="zákl. přenesená",J153,0)</f>
        <v>0</v>
      </c>
      <c r="BH153" s="173">
        <f>IF(N153="sníž. přenesená",J153,0)</f>
        <v>0</v>
      </c>
      <c r="BI153" s="173">
        <f>IF(N153="nulová",J153,0)</f>
        <v>0</v>
      </c>
      <c r="BJ153" s="9" t="s">
        <v>75</v>
      </c>
      <c r="BK153" s="173">
        <f>ROUND(I153*H153,2)</f>
        <v>-10304</v>
      </c>
      <c r="BL153" s="9" t="s">
        <v>84</v>
      </c>
      <c r="BM153" s="9" t="s">
        <v>265</v>
      </c>
    </row>
    <row r="154" spans="2:65" s="21" customFormat="1" ht="25.5" customHeight="1" x14ac:dyDescent="0.3">
      <c r="B154" s="22"/>
      <c r="C154" s="162" t="s">
        <v>141</v>
      </c>
      <c r="D154" s="162" t="s">
        <v>80</v>
      </c>
      <c r="E154" s="163" t="s">
        <v>266</v>
      </c>
      <c r="F154" s="164" t="s">
        <v>209</v>
      </c>
      <c r="G154" s="165" t="s">
        <v>83</v>
      </c>
      <c r="H154" s="166">
        <v>-1</v>
      </c>
      <c r="I154" s="167">
        <f t="shared" si="0"/>
        <v>6137.6</v>
      </c>
      <c r="J154" s="168">
        <f>ROUND(I154*H154,2)</f>
        <v>-6137.6</v>
      </c>
      <c r="K154" s="164" t="s">
        <v>11</v>
      </c>
      <c r="L154" s="110"/>
      <c r="M154" s="169" t="s">
        <v>11</v>
      </c>
      <c r="N154" s="170" t="s">
        <v>31</v>
      </c>
      <c r="O154" s="23"/>
      <c r="P154" s="171">
        <f>O154*H154</f>
        <v>0</v>
      </c>
      <c r="Q154" s="171">
        <v>0</v>
      </c>
      <c r="R154" s="171">
        <f>Q154*H154</f>
        <v>0</v>
      </c>
      <c r="S154" s="171">
        <v>0</v>
      </c>
      <c r="T154" s="172">
        <f>S154*H154</f>
        <v>0</v>
      </c>
      <c r="W154" s="192">
        <v>5480</v>
      </c>
      <c r="X154" s="151"/>
      <c r="Y154" s="152"/>
      <c r="Z154" s="153">
        <v>4890</v>
      </c>
      <c r="AA154" s="204">
        <v>5480</v>
      </c>
      <c r="AB154" s="205">
        <v>3299</v>
      </c>
      <c r="AR154" s="9" t="s">
        <v>84</v>
      </c>
      <c r="AT154" s="9" t="s">
        <v>80</v>
      </c>
      <c r="AU154" s="9" t="s">
        <v>1</v>
      </c>
      <c r="AY154" s="9" t="s">
        <v>77</v>
      </c>
      <c r="BE154" s="173">
        <f>IF(N154="základní",J154,0)</f>
        <v>-6137.6</v>
      </c>
      <c r="BF154" s="173">
        <f>IF(N154="snížená",J154,0)</f>
        <v>0</v>
      </c>
      <c r="BG154" s="173">
        <f>IF(N154="zákl. přenesená",J154,0)</f>
        <v>0</v>
      </c>
      <c r="BH154" s="173">
        <f>IF(N154="sníž. přenesená",J154,0)</f>
        <v>0</v>
      </c>
      <c r="BI154" s="173">
        <f>IF(N154="nulová",J154,0)</f>
        <v>0</v>
      </c>
      <c r="BJ154" s="9" t="s">
        <v>75</v>
      </c>
      <c r="BK154" s="173">
        <f>ROUND(I154*H154,2)</f>
        <v>-6137.6</v>
      </c>
      <c r="BL154" s="9" t="s">
        <v>84</v>
      </c>
      <c r="BM154" s="9" t="s">
        <v>267</v>
      </c>
    </row>
    <row r="155" spans="2:65" s="149" customFormat="1" ht="29.85" customHeight="1" x14ac:dyDescent="0.3">
      <c r="B155" s="138"/>
      <c r="C155" s="139"/>
      <c r="D155" s="140" t="s">
        <v>70</v>
      </c>
      <c r="E155" s="159" t="s">
        <v>268</v>
      </c>
      <c r="F155" s="159" t="s">
        <v>269</v>
      </c>
      <c r="G155" s="139"/>
      <c r="H155" s="139"/>
      <c r="I155" s="142">
        <f t="shared" si="0"/>
        <v>0</v>
      </c>
      <c r="J155" s="160">
        <f>BK155</f>
        <v>-15792</v>
      </c>
      <c r="K155" s="139"/>
      <c r="L155" s="144"/>
      <c r="M155" s="145"/>
      <c r="N155" s="146"/>
      <c r="O155" s="146"/>
      <c r="P155" s="147">
        <f>SUM(P156:P156)</f>
        <v>0</v>
      </c>
      <c r="Q155" s="146"/>
      <c r="R155" s="147">
        <f>SUM(R156:R156)</f>
        <v>0</v>
      </c>
      <c r="S155" s="146"/>
      <c r="T155" s="148">
        <f>SUM(T156:T156)</f>
        <v>0</v>
      </c>
      <c r="W155" s="26"/>
      <c r="X155" s="27"/>
      <c r="Y155" s="28"/>
      <c r="Z155" s="29"/>
      <c r="AA155" s="195"/>
      <c r="AB155" s="196"/>
      <c r="AR155" s="156" t="s">
        <v>75</v>
      </c>
      <c r="AT155" s="157" t="s">
        <v>70</v>
      </c>
      <c r="AU155" s="157" t="s">
        <v>75</v>
      </c>
      <c r="AY155" s="156" t="s">
        <v>77</v>
      </c>
      <c r="BK155" s="158">
        <f>SUM(BK156:BK156)</f>
        <v>-15792</v>
      </c>
    </row>
    <row r="156" spans="2:65" s="21" customFormat="1" ht="16.5" customHeight="1" x14ac:dyDescent="0.3">
      <c r="B156" s="22"/>
      <c r="C156" s="162" t="s">
        <v>270</v>
      </c>
      <c r="D156" s="162" t="s">
        <v>80</v>
      </c>
      <c r="E156" s="163" t="s">
        <v>271</v>
      </c>
      <c r="F156" s="164" t="s">
        <v>212</v>
      </c>
      <c r="G156" s="165" t="s">
        <v>83</v>
      </c>
      <c r="H156" s="166">
        <v>-3</v>
      </c>
      <c r="I156" s="167">
        <f t="shared" si="0"/>
        <v>5264</v>
      </c>
      <c r="J156" s="168">
        <f>ROUND(I156*H156,2)</f>
        <v>-15792</v>
      </c>
      <c r="K156" s="164" t="s">
        <v>11</v>
      </c>
      <c r="L156" s="110"/>
      <c r="M156" s="169" t="s">
        <v>11</v>
      </c>
      <c r="N156" s="170" t="s">
        <v>31</v>
      </c>
      <c r="O156" s="23"/>
      <c r="P156" s="171">
        <f>O156*H156</f>
        <v>0</v>
      </c>
      <c r="Q156" s="171">
        <v>0</v>
      </c>
      <c r="R156" s="171">
        <f>Q156*H156</f>
        <v>0</v>
      </c>
      <c r="S156" s="171">
        <v>0</v>
      </c>
      <c r="T156" s="172">
        <f>S156*H156</f>
        <v>0</v>
      </c>
      <c r="W156" s="26">
        <v>4700</v>
      </c>
      <c r="X156" s="27"/>
      <c r="Y156" s="28"/>
      <c r="Z156" s="29">
        <v>6845</v>
      </c>
      <c r="AA156" s="195">
        <v>4700</v>
      </c>
      <c r="AB156" s="196">
        <v>2599</v>
      </c>
      <c r="AR156" s="9" t="s">
        <v>84</v>
      </c>
      <c r="AT156" s="9" t="s">
        <v>80</v>
      </c>
      <c r="AU156" s="9" t="s">
        <v>1</v>
      </c>
      <c r="AY156" s="9" t="s">
        <v>77</v>
      </c>
      <c r="BE156" s="173">
        <f>IF(N156="základní",J156,0)</f>
        <v>-15792</v>
      </c>
      <c r="BF156" s="173">
        <f>IF(N156="snížená",J156,0)</f>
        <v>0</v>
      </c>
      <c r="BG156" s="173">
        <f>IF(N156="zákl. přenesená",J156,0)</f>
        <v>0</v>
      </c>
      <c r="BH156" s="173">
        <f>IF(N156="sníž. přenesená",J156,0)</f>
        <v>0</v>
      </c>
      <c r="BI156" s="173">
        <f>IF(N156="nulová",J156,0)</f>
        <v>0</v>
      </c>
      <c r="BJ156" s="9" t="s">
        <v>75</v>
      </c>
      <c r="BK156" s="173">
        <f>ROUND(I156*H156,2)</f>
        <v>-15792</v>
      </c>
      <c r="BL156" s="9" t="s">
        <v>84</v>
      </c>
      <c r="BM156" s="9" t="s">
        <v>272</v>
      </c>
    </row>
    <row r="157" spans="2:65" s="149" customFormat="1" ht="29.85" customHeight="1" x14ac:dyDescent="0.3">
      <c r="B157" s="138"/>
      <c r="C157" s="139"/>
      <c r="D157" s="140" t="s">
        <v>70</v>
      </c>
      <c r="E157" s="159" t="s">
        <v>273</v>
      </c>
      <c r="F157" s="159" t="s">
        <v>274</v>
      </c>
      <c r="G157" s="139"/>
      <c r="H157" s="139"/>
      <c r="I157" s="142">
        <f t="shared" si="0"/>
        <v>0</v>
      </c>
      <c r="J157" s="160">
        <f>BK157</f>
        <v>-77045.3</v>
      </c>
      <c r="K157" s="139"/>
      <c r="L157" s="144"/>
      <c r="M157" s="145"/>
      <c r="N157" s="146"/>
      <c r="O157" s="146"/>
      <c r="P157" s="147">
        <f>SUM(P158:P166)</f>
        <v>0</v>
      </c>
      <c r="Q157" s="146"/>
      <c r="R157" s="147">
        <f>SUM(R158:R166)</f>
        <v>0</v>
      </c>
      <c r="S157" s="146"/>
      <c r="T157" s="148">
        <f>SUM(T158:T166)</f>
        <v>0</v>
      </c>
      <c r="W157" s="26"/>
      <c r="X157" s="27"/>
      <c r="Y157" s="28"/>
      <c r="Z157" s="29"/>
      <c r="AA157" s="195"/>
      <c r="AB157" s="196"/>
      <c r="AR157" s="156" t="s">
        <v>75</v>
      </c>
      <c r="AT157" s="157" t="s">
        <v>70</v>
      </c>
      <c r="AU157" s="157" t="s">
        <v>75</v>
      </c>
      <c r="AY157" s="156" t="s">
        <v>77</v>
      </c>
      <c r="BK157" s="158">
        <f>SUM(BK158:BK166)</f>
        <v>-77045.3</v>
      </c>
    </row>
    <row r="158" spans="2:65" s="21" customFormat="1" ht="25.5" customHeight="1" x14ac:dyDescent="0.3">
      <c r="B158" s="22"/>
      <c r="C158" s="162" t="s">
        <v>145</v>
      </c>
      <c r="D158" s="162" t="s">
        <v>80</v>
      </c>
      <c r="E158" s="163" t="s">
        <v>275</v>
      </c>
      <c r="F158" s="164" t="s">
        <v>216</v>
      </c>
      <c r="G158" s="165" t="s">
        <v>83</v>
      </c>
      <c r="H158" s="166">
        <v>-6</v>
      </c>
      <c r="I158" s="167">
        <f t="shared" si="0"/>
        <v>2240</v>
      </c>
      <c r="J158" s="168">
        <f>ROUND(I158*H158,2)</f>
        <v>-13440</v>
      </c>
      <c r="K158" s="164" t="s">
        <v>11</v>
      </c>
      <c r="L158" s="110"/>
      <c r="M158" s="169" t="s">
        <v>11</v>
      </c>
      <c r="N158" s="170" t="s">
        <v>31</v>
      </c>
      <c r="O158" s="23"/>
      <c r="P158" s="171">
        <f>O158*H158</f>
        <v>0</v>
      </c>
      <c r="Q158" s="171">
        <v>0</v>
      </c>
      <c r="R158" s="171">
        <f>Q158*H158</f>
        <v>0</v>
      </c>
      <c r="S158" s="171">
        <v>0</v>
      </c>
      <c r="T158" s="172">
        <f>S158*H158</f>
        <v>0</v>
      </c>
      <c r="W158" s="26">
        <v>2000</v>
      </c>
      <c r="X158" s="27"/>
      <c r="Y158" s="28"/>
      <c r="Z158" s="29">
        <v>1350</v>
      </c>
      <c r="AA158" s="195">
        <v>2180</v>
      </c>
      <c r="AB158" s="196">
        <v>1399</v>
      </c>
      <c r="AR158" s="9" t="s">
        <v>84</v>
      </c>
      <c r="AT158" s="9" t="s">
        <v>80</v>
      </c>
      <c r="AU158" s="9" t="s">
        <v>1</v>
      </c>
      <c r="AY158" s="9" t="s">
        <v>77</v>
      </c>
      <c r="BE158" s="173">
        <f>IF(N158="základní",J158,0)</f>
        <v>-13440</v>
      </c>
      <c r="BF158" s="173">
        <f>IF(N158="snížená",J158,0)</f>
        <v>0</v>
      </c>
      <c r="BG158" s="173">
        <f>IF(N158="zákl. přenesená",J158,0)</f>
        <v>0</v>
      </c>
      <c r="BH158" s="173">
        <f>IF(N158="sníž. přenesená",J158,0)</f>
        <v>0</v>
      </c>
      <c r="BI158" s="173">
        <f>IF(N158="nulová",J158,0)</f>
        <v>0</v>
      </c>
      <c r="BJ158" s="9" t="s">
        <v>75</v>
      </c>
      <c r="BK158" s="173">
        <f>ROUND(I158*H158,2)</f>
        <v>-13440</v>
      </c>
      <c r="BL158" s="9" t="s">
        <v>84</v>
      </c>
      <c r="BM158" s="9" t="s">
        <v>276</v>
      </c>
    </row>
    <row r="159" spans="2:65" s="21" customFormat="1" ht="25.5" customHeight="1" x14ac:dyDescent="0.3">
      <c r="B159" s="22"/>
      <c r="C159" s="162" t="s">
        <v>277</v>
      </c>
      <c r="D159" s="162" t="s">
        <v>80</v>
      </c>
      <c r="E159" s="163" t="s">
        <v>278</v>
      </c>
      <c r="F159" s="164" t="s">
        <v>217</v>
      </c>
      <c r="G159" s="165" t="s">
        <v>83</v>
      </c>
      <c r="H159" s="166">
        <v>-6</v>
      </c>
      <c r="I159" s="167">
        <f t="shared" si="0"/>
        <v>224</v>
      </c>
      <c r="J159" s="168">
        <f t="shared" ref="J159:J166" si="11">ROUND(I159*H159,2)</f>
        <v>-1344</v>
      </c>
      <c r="K159" s="164" t="s">
        <v>11</v>
      </c>
      <c r="L159" s="110"/>
      <c r="M159" s="169" t="s">
        <v>11</v>
      </c>
      <c r="N159" s="170" t="s">
        <v>31</v>
      </c>
      <c r="O159" s="23"/>
      <c r="P159" s="171">
        <f t="shared" ref="P159:P166" si="12">O159*H159</f>
        <v>0</v>
      </c>
      <c r="Q159" s="171">
        <v>0</v>
      </c>
      <c r="R159" s="171">
        <f t="shared" ref="R159:R166" si="13">Q159*H159</f>
        <v>0</v>
      </c>
      <c r="S159" s="171">
        <v>0</v>
      </c>
      <c r="T159" s="172">
        <f t="shared" ref="T159:T166" si="14">S159*H159</f>
        <v>0</v>
      </c>
      <c r="W159" s="26">
        <v>200</v>
      </c>
      <c r="X159" s="27"/>
      <c r="Y159" s="28"/>
      <c r="Z159" s="29">
        <v>590</v>
      </c>
      <c r="AA159" s="195" t="s">
        <v>279</v>
      </c>
      <c r="AB159" s="196">
        <v>659</v>
      </c>
      <c r="AR159" s="9" t="s">
        <v>84</v>
      </c>
      <c r="AT159" s="9" t="s">
        <v>80</v>
      </c>
      <c r="AU159" s="9" t="s">
        <v>1</v>
      </c>
      <c r="AY159" s="9" t="s">
        <v>77</v>
      </c>
      <c r="BE159" s="173">
        <f t="shared" ref="BE159:BE166" si="15">IF(N159="základní",J159,0)</f>
        <v>-1344</v>
      </c>
      <c r="BF159" s="173">
        <f t="shared" ref="BF159:BF166" si="16">IF(N159="snížená",J159,0)</f>
        <v>0</v>
      </c>
      <c r="BG159" s="173">
        <f t="shared" ref="BG159:BG166" si="17">IF(N159="zákl. přenesená",J159,0)</f>
        <v>0</v>
      </c>
      <c r="BH159" s="173">
        <f t="shared" ref="BH159:BH166" si="18">IF(N159="sníž. přenesená",J159,0)</f>
        <v>0</v>
      </c>
      <c r="BI159" s="173">
        <f t="shared" ref="BI159:BI166" si="19">IF(N159="nulová",J159,0)</f>
        <v>0</v>
      </c>
      <c r="BJ159" s="9" t="s">
        <v>75</v>
      </c>
      <c r="BK159" s="173">
        <f t="shared" ref="BK159:BK166" si="20">ROUND(I159*H159,2)</f>
        <v>-1344</v>
      </c>
      <c r="BL159" s="9" t="s">
        <v>84</v>
      </c>
      <c r="BM159" s="9" t="s">
        <v>280</v>
      </c>
    </row>
    <row r="160" spans="2:65" s="21" customFormat="1" ht="25.5" customHeight="1" x14ac:dyDescent="0.3">
      <c r="B160" s="22"/>
      <c r="C160" s="162" t="s">
        <v>150</v>
      </c>
      <c r="D160" s="162" t="s">
        <v>80</v>
      </c>
      <c r="E160" s="163" t="s">
        <v>281</v>
      </c>
      <c r="F160" s="164" t="s">
        <v>219</v>
      </c>
      <c r="G160" s="165" t="s">
        <v>83</v>
      </c>
      <c r="H160" s="166">
        <v>-27</v>
      </c>
      <c r="I160" s="167">
        <f t="shared" si="0"/>
        <v>915.1</v>
      </c>
      <c r="J160" s="168">
        <f t="shared" si="11"/>
        <v>-24707.7</v>
      </c>
      <c r="K160" s="164" t="s">
        <v>11</v>
      </c>
      <c r="L160" s="110"/>
      <c r="M160" s="169" t="s">
        <v>11</v>
      </c>
      <c r="N160" s="170" t="s">
        <v>31</v>
      </c>
      <c r="O160" s="23"/>
      <c r="P160" s="171">
        <f t="shared" si="12"/>
        <v>0</v>
      </c>
      <c r="Q160" s="171">
        <v>0</v>
      </c>
      <c r="R160" s="171">
        <f t="shared" si="13"/>
        <v>0</v>
      </c>
      <c r="S160" s="171">
        <v>0</v>
      </c>
      <c r="T160" s="172">
        <f t="shared" si="14"/>
        <v>0</v>
      </c>
      <c r="W160" s="26">
        <v>817</v>
      </c>
      <c r="X160" s="27"/>
      <c r="Y160" s="28"/>
      <c r="Z160" s="29">
        <v>949</v>
      </c>
      <c r="AA160" s="195">
        <v>817</v>
      </c>
      <c r="AB160" s="196">
        <v>859</v>
      </c>
      <c r="AR160" s="9" t="s">
        <v>84</v>
      </c>
      <c r="AT160" s="9" t="s">
        <v>80</v>
      </c>
      <c r="AU160" s="9" t="s">
        <v>1</v>
      </c>
      <c r="AY160" s="9" t="s">
        <v>77</v>
      </c>
      <c r="BE160" s="173">
        <f t="shared" si="15"/>
        <v>-24707.7</v>
      </c>
      <c r="BF160" s="173">
        <f t="shared" si="16"/>
        <v>0</v>
      </c>
      <c r="BG160" s="173">
        <f t="shared" si="17"/>
        <v>0</v>
      </c>
      <c r="BH160" s="173">
        <f t="shared" si="18"/>
        <v>0</v>
      </c>
      <c r="BI160" s="173">
        <f t="shared" si="19"/>
        <v>0</v>
      </c>
      <c r="BJ160" s="9" t="s">
        <v>75</v>
      </c>
      <c r="BK160" s="173">
        <f t="shared" si="20"/>
        <v>-24707.7</v>
      </c>
      <c r="BL160" s="9" t="s">
        <v>84</v>
      </c>
      <c r="BM160" s="9" t="s">
        <v>282</v>
      </c>
    </row>
    <row r="161" spans="2:65" s="21" customFormat="1" ht="25.5" customHeight="1" x14ac:dyDescent="0.3">
      <c r="B161" s="22"/>
      <c r="C161" s="162" t="s">
        <v>283</v>
      </c>
      <c r="D161" s="162" t="s">
        <v>80</v>
      </c>
      <c r="E161" s="163" t="s">
        <v>284</v>
      </c>
      <c r="F161" s="164" t="s">
        <v>220</v>
      </c>
      <c r="G161" s="165" t="s">
        <v>83</v>
      </c>
      <c r="H161" s="166">
        <v>-1</v>
      </c>
      <c r="I161" s="167">
        <f t="shared" si="0"/>
        <v>17976</v>
      </c>
      <c r="J161" s="168">
        <f t="shared" si="11"/>
        <v>-17976</v>
      </c>
      <c r="K161" s="164" t="s">
        <v>11</v>
      </c>
      <c r="L161" s="110"/>
      <c r="M161" s="169" t="s">
        <v>11</v>
      </c>
      <c r="N161" s="170" t="s">
        <v>31</v>
      </c>
      <c r="O161" s="23"/>
      <c r="P161" s="171">
        <f t="shared" si="12"/>
        <v>0</v>
      </c>
      <c r="Q161" s="171">
        <v>0</v>
      </c>
      <c r="R161" s="171">
        <f t="shared" si="13"/>
        <v>0</v>
      </c>
      <c r="S161" s="171">
        <v>0</v>
      </c>
      <c r="T161" s="172">
        <f t="shared" si="14"/>
        <v>0</v>
      </c>
      <c r="W161" s="26">
        <v>16050</v>
      </c>
      <c r="X161" s="27"/>
      <c r="Y161" s="28"/>
      <c r="Z161" s="29">
        <v>24910</v>
      </c>
      <c r="AA161" s="195">
        <v>16050</v>
      </c>
      <c r="AB161" s="196">
        <v>15377</v>
      </c>
      <c r="AR161" s="9" t="s">
        <v>84</v>
      </c>
      <c r="AT161" s="9" t="s">
        <v>80</v>
      </c>
      <c r="AU161" s="9" t="s">
        <v>1</v>
      </c>
      <c r="AY161" s="9" t="s">
        <v>77</v>
      </c>
      <c r="BE161" s="173">
        <f t="shared" si="15"/>
        <v>-17976</v>
      </c>
      <c r="BF161" s="173">
        <f t="shared" si="16"/>
        <v>0</v>
      </c>
      <c r="BG161" s="173">
        <f t="shared" si="17"/>
        <v>0</v>
      </c>
      <c r="BH161" s="173">
        <f t="shared" si="18"/>
        <v>0</v>
      </c>
      <c r="BI161" s="173">
        <f t="shared" si="19"/>
        <v>0</v>
      </c>
      <c r="BJ161" s="9" t="s">
        <v>75</v>
      </c>
      <c r="BK161" s="173">
        <f t="shared" si="20"/>
        <v>-17976</v>
      </c>
      <c r="BL161" s="9" t="s">
        <v>84</v>
      </c>
      <c r="BM161" s="9" t="s">
        <v>285</v>
      </c>
    </row>
    <row r="162" spans="2:65" s="21" customFormat="1" ht="16.5" customHeight="1" x14ac:dyDescent="0.3">
      <c r="B162" s="22"/>
      <c r="C162" s="162" t="s">
        <v>155</v>
      </c>
      <c r="D162" s="162" t="s">
        <v>80</v>
      </c>
      <c r="E162" s="163" t="s">
        <v>286</v>
      </c>
      <c r="F162" s="164" t="s">
        <v>221</v>
      </c>
      <c r="G162" s="165" t="s">
        <v>83</v>
      </c>
      <c r="H162" s="166">
        <v>-2</v>
      </c>
      <c r="I162" s="167">
        <f t="shared" si="0"/>
        <v>896</v>
      </c>
      <c r="J162" s="168">
        <f t="shared" si="11"/>
        <v>-1792</v>
      </c>
      <c r="K162" s="164" t="s">
        <v>11</v>
      </c>
      <c r="L162" s="110"/>
      <c r="M162" s="169" t="s">
        <v>11</v>
      </c>
      <c r="N162" s="170" t="s">
        <v>31</v>
      </c>
      <c r="O162" s="23"/>
      <c r="P162" s="171">
        <f t="shared" si="12"/>
        <v>0</v>
      </c>
      <c r="Q162" s="171">
        <v>0</v>
      </c>
      <c r="R162" s="171">
        <f t="shared" si="13"/>
        <v>0</v>
      </c>
      <c r="S162" s="171">
        <v>0</v>
      </c>
      <c r="T162" s="172">
        <f t="shared" si="14"/>
        <v>0</v>
      </c>
      <c r="W162" s="26">
        <v>800</v>
      </c>
      <c r="X162" s="27"/>
      <c r="Y162" s="28"/>
      <c r="Z162" s="29">
        <v>304</v>
      </c>
      <c r="AA162" s="195">
        <v>800</v>
      </c>
      <c r="AB162" s="196">
        <v>1399</v>
      </c>
      <c r="AR162" s="9" t="s">
        <v>84</v>
      </c>
      <c r="AT162" s="9" t="s">
        <v>80</v>
      </c>
      <c r="AU162" s="9" t="s">
        <v>1</v>
      </c>
      <c r="AY162" s="9" t="s">
        <v>77</v>
      </c>
      <c r="BE162" s="173">
        <f t="shared" si="15"/>
        <v>-1792</v>
      </c>
      <c r="BF162" s="173">
        <f t="shared" si="16"/>
        <v>0</v>
      </c>
      <c r="BG162" s="173">
        <f t="shared" si="17"/>
        <v>0</v>
      </c>
      <c r="BH162" s="173">
        <f t="shared" si="18"/>
        <v>0</v>
      </c>
      <c r="BI162" s="173">
        <f t="shared" si="19"/>
        <v>0</v>
      </c>
      <c r="BJ162" s="9" t="s">
        <v>75</v>
      </c>
      <c r="BK162" s="173">
        <f t="shared" si="20"/>
        <v>-1792</v>
      </c>
      <c r="BL162" s="9" t="s">
        <v>84</v>
      </c>
      <c r="BM162" s="9" t="s">
        <v>287</v>
      </c>
    </row>
    <row r="163" spans="2:65" s="21" customFormat="1" ht="25.5" customHeight="1" x14ac:dyDescent="0.3">
      <c r="B163" s="22"/>
      <c r="C163" s="162" t="s">
        <v>288</v>
      </c>
      <c r="D163" s="162" t="s">
        <v>80</v>
      </c>
      <c r="E163" s="163" t="s">
        <v>289</v>
      </c>
      <c r="F163" s="164" t="s">
        <v>222</v>
      </c>
      <c r="G163" s="165" t="s">
        <v>83</v>
      </c>
      <c r="H163" s="166">
        <v>-1</v>
      </c>
      <c r="I163" s="167">
        <f t="shared" si="0"/>
        <v>4580.8</v>
      </c>
      <c r="J163" s="168">
        <f t="shared" si="11"/>
        <v>-4580.8</v>
      </c>
      <c r="K163" s="164" t="s">
        <v>11</v>
      </c>
      <c r="L163" s="110"/>
      <c r="M163" s="169" t="s">
        <v>11</v>
      </c>
      <c r="N163" s="170" t="s">
        <v>31</v>
      </c>
      <c r="O163" s="23"/>
      <c r="P163" s="171">
        <f t="shared" si="12"/>
        <v>0</v>
      </c>
      <c r="Q163" s="171">
        <v>0</v>
      </c>
      <c r="R163" s="171">
        <f t="shared" si="13"/>
        <v>0</v>
      </c>
      <c r="S163" s="171">
        <v>0</v>
      </c>
      <c r="T163" s="172">
        <f t="shared" si="14"/>
        <v>0</v>
      </c>
      <c r="W163" s="26">
        <v>4090</v>
      </c>
      <c r="X163" s="27"/>
      <c r="Y163" s="28"/>
      <c r="Z163" s="29">
        <v>4290</v>
      </c>
      <c r="AA163" s="195">
        <v>4090</v>
      </c>
      <c r="AB163" s="196">
        <v>2999</v>
      </c>
      <c r="AR163" s="9" t="s">
        <v>84</v>
      </c>
      <c r="AT163" s="9" t="s">
        <v>80</v>
      </c>
      <c r="AU163" s="9" t="s">
        <v>1</v>
      </c>
      <c r="AY163" s="9" t="s">
        <v>77</v>
      </c>
      <c r="BE163" s="173">
        <f t="shared" si="15"/>
        <v>-4580.8</v>
      </c>
      <c r="BF163" s="173">
        <f t="shared" si="16"/>
        <v>0</v>
      </c>
      <c r="BG163" s="173">
        <f t="shared" si="17"/>
        <v>0</v>
      </c>
      <c r="BH163" s="173">
        <f t="shared" si="18"/>
        <v>0</v>
      </c>
      <c r="BI163" s="173">
        <f t="shared" si="19"/>
        <v>0</v>
      </c>
      <c r="BJ163" s="9" t="s">
        <v>75</v>
      </c>
      <c r="BK163" s="173">
        <f t="shared" si="20"/>
        <v>-4580.8</v>
      </c>
      <c r="BL163" s="9" t="s">
        <v>84</v>
      </c>
      <c r="BM163" s="9" t="s">
        <v>290</v>
      </c>
    </row>
    <row r="164" spans="2:65" s="21" customFormat="1" ht="16.5" customHeight="1" x14ac:dyDescent="0.3">
      <c r="B164" s="22"/>
      <c r="C164" s="162" t="s">
        <v>157</v>
      </c>
      <c r="D164" s="162" t="s">
        <v>80</v>
      </c>
      <c r="E164" s="163" t="s">
        <v>157</v>
      </c>
      <c r="F164" s="164" t="s">
        <v>223</v>
      </c>
      <c r="G164" s="165" t="s">
        <v>83</v>
      </c>
      <c r="H164" s="166">
        <v>-2</v>
      </c>
      <c r="I164" s="167">
        <f t="shared" si="0"/>
        <v>4412.8</v>
      </c>
      <c r="J164" s="168">
        <f t="shared" si="11"/>
        <v>-8825.6</v>
      </c>
      <c r="K164" s="164" t="s">
        <v>11</v>
      </c>
      <c r="L164" s="110"/>
      <c r="M164" s="169" t="s">
        <v>11</v>
      </c>
      <c r="N164" s="170" t="s">
        <v>31</v>
      </c>
      <c r="O164" s="23"/>
      <c r="P164" s="171">
        <f t="shared" si="12"/>
        <v>0</v>
      </c>
      <c r="Q164" s="171">
        <v>0</v>
      </c>
      <c r="R164" s="171">
        <f t="shared" si="13"/>
        <v>0</v>
      </c>
      <c r="S164" s="171">
        <v>0</v>
      </c>
      <c r="T164" s="172">
        <f t="shared" si="14"/>
        <v>0</v>
      </c>
      <c r="W164" s="26">
        <v>3940</v>
      </c>
      <c r="X164" s="27"/>
      <c r="Y164" s="28"/>
      <c r="Z164" s="29">
        <v>990</v>
      </c>
      <c r="AA164" s="195">
        <v>3940</v>
      </c>
      <c r="AB164" s="196">
        <v>3299</v>
      </c>
      <c r="AR164" s="9" t="s">
        <v>84</v>
      </c>
      <c r="AT164" s="9" t="s">
        <v>80</v>
      </c>
      <c r="AU164" s="9" t="s">
        <v>1</v>
      </c>
      <c r="AY164" s="9" t="s">
        <v>77</v>
      </c>
      <c r="BE164" s="173">
        <f t="shared" si="15"/>
        <v>-8825.6</v>
      </c>
      <c r="BF164" s="173">
        <f t="shared" si="16"/>
        <v>0</v>
      </c>
      <c r="BG164" s="173">
        <f t="shared" si="17"/>
        <v>0</v>
      </c>
      <c r="BH164" s="173">
        <f t="shared" si="18"/>
        <v>0</v>
      </c>
      <c r="BI164" s="173">
        <f t="shared" si="19"/>
        <v>0</v>
      </c>
      <c r="BJ164" s="9" t="s">
        <v>75</v>
      </c>
      <c r="BK164" s="173">
        <f t="shared" si="20"/>
        <v>-8825.6</v>
      </c>
      <c r="BL164" s="9" t="s">
        <v>84</v>
      </c>
      <c r="BM164" s="9" t="s">
        <v>291</v>
      </c>
    </row>
    <row r="165" spans="2:65" s="21" customFormat="1" ht="16.5" customHeight="1" x14ac:dyDescent="0.3">
      <c r="B165" s="22"/>
      <c r="C165" s="162" t="s">
        <v>292</v>
      </c>
      <c r="D165" s="162" t="s">
        <v>80</v>
      </c>
      <c r="E165" s="163" t="s">
        <v>293</v>
      </c>
      <c r="F165" s="234" t="s">
        <v>225</v>
      </c>
      <c r="G165" s="165" t="s">
        <v>83</v>
      </c>
      <c r="H165" s="166">
        <v>-1</v>
      </c>
      <c r="I165" s="167">
        <f t="shared" si="0"/>
        <v>1758.4</v>
      </c>
      <c r="J165" s="168">
        <f t="shared" si="11"/>
        <v>-1758.4</v>
      </c>
      <c r="K165" s="164" t="s">
        <v>11</v>
      </c>
      <c r="L165" s="110"/>
      <c r="M165" s="169" t="s">
        <v>11</v>
      </c>
      <c r="N165" s="170" t="s">
        <v>31</v>
      </c>
      <c r="O165" s="23"/>
      <c r="P165" s="171">
        <f t="shared" si="12"/>
        <v>0</v>
      </c>
      <c r="Q165" s="171">
        <v>0</v>
      </c>
      <c r="R165" s="171">
        <f t="shared" si="13"/>
        <v>0</v>
      </c>
      <c r="S165" s="171">
        <v>0</v>
      </c>
      <c r="T165" s="172">
        <f t="shared" si="14"/>
        <v>0</v>
      </c>
      <c r="W165" s="26">
        <v>1570</v>
      </c>
      <c r="X165" s="27"/>
      <c r="Y165" s="28"/>
      <c r="Z165" s="29">
        <v>999</v>
      </c>
      <c r="AA165" s="195">
        <v>1570</v>
      </c>
      <c r="AB165" s="196">
        <v>999</v>
      </c>
      <c r="AR165" s="9" t="s">
        <v>84</v>
      </c>
      <c r="AT165" s="9" t="s">
        <v>80</v>
      </c>
      <c r="AU165" s="9" t="s">
        <v>1</v>
      </c>
      <c r="AY165" s="9" t="s">
        <v>77</v>
      </c>
      <c r="BE165" s="173">
        <f t="shared" si="15"/>
        <v>-1758.4</v>
      </c>
      <c r="BF165" s="173">
        <f t="shared" si="16"/>
        <v>0</v>
      </c>
      <c r="BG165" s="173">
        <f t="shared" si="17"/>
        <v>0</v>
      </c>
      <c r="BH165" s="173">
        <f t="shared" si="18"/>
        <v>0</v>
      </c>
      <c r="BI165" s="173">
        <f t="shared" si="19"/>
        <v>0</v>
      </c>
      <c r="BJ165" s="9" t="s">
        <v>75</v>
      </c>
      <c r="BK165" s="173">
        <f t="shared" si="20"/>
        <v>-1758.4</v>
      </c>
      <c r="BL165" s="9" t="s">
        <v>84</v>
      </c>
      <c r="BM165" s="9" t="s">
        <v>294</v>
      </c>
    </row>
    <row r="166" spans="2:65" s="21" customFormat="1" ht="16.5" customHeight="1" x14ac:dyDescent="0.3">
      <c r="B166" s="22"/>
      <c r="C166" s="162" t="s">
        <v>164</v>
      </c>
      <c r="D166" s="162" t="s">
        <v>80</v>
      </c>
      <c r="E166" s="163" t="s">
        <v>295</v>
      </c>
      <c r="F166" s="234" t="s">
        <v>226</v>
      </c>
      <c r="G166" s="165" t="s">
        <v>83</v>
      </c>
      <c r="H166" s="166">
        <v>-1</v>
      </c>
      <c r="I166" s="167">
        <f t="shared" si="0"/>
        <v>2620.8000000000002</v>
      </c>
      <c r="J166" s="168">
        <f t="shared" si="11"/>
        <v>-2620.8000000000002</v>
      </c>
      <c r="K166" s="164" t="s">
        <v>11</v>
      </c>
      <c r="L166" s="110"/>
      <c r="M166" s="169" t="s">
        <v>11</v>
      </c>
      <c r="N166" s="170" t="s">
        <v>31</v>
      </c>
      <c r="O166" s="23"/>
      <c r="P166" s="171">
        <f t="shared" si="12"/>
        <v>0</v>
      </c>
      <c r="Q166" s="171">
        <v>0</v>
      </c>
      <c r="R166" s="171">
        <f t="shared" si="13"/>
        <v>0</v>
      </c>
      <c r="S166" s="171">
        <v>0</v>
      </c>
      <c r="T166" s="172">
        <f t="shared" si="14"/>
        <v>0</v>
      </c>
      <c r="W166" s="26">
        <v>2340</v>
      </c>
      <c r="X166" s="27"/>
      <c r="Y166" s="28"/>
      <c r="Z166" s="29">
        <v>6500</v>
      </c>
      <c r="AA166" s="195">
        <v>2340</v>
      </c>
      <c r="AB166" s="196">
        <v>2399</v>
      </c>
      <c r="AR166" s="9" t="s">
        <v>84</v>
      </c>
      <c r="AT166" s="9" t="s">
        <v>80</v>
      </c>
      <c r="AU166" s="9" t="s">
        <v>1</v>
      </c>
      <c r="AY166" s="9" t="s">
        <v>77</v>
      </c>
      <c r="BE166" s="173">
        <f t="shared" si="15"/>
        <v>-2620.8000000000002</v>
      </c>
      <c r="BF166" s="173">
        <f t="shared" si="16"/>
        <v>0</v>
      </c>
      <c r="BG166" s="173">
        <f t="shared" si="17"/>
        <v>0</v>
      </c>
      <c r="BH166" s="173">
        <f t="shared" si="18"/>
        <v>0</v>
      </c>
      <c r="BI166" s="173">
        <f t="shared" si="19"/>
        <v>0</v>
      </c>
      <c r="BJ166" s="9" t="s">
        <v>75</v>
      </c>
      <c r="BK166" s="173">
        <f t="shared" si="20"/>
        <v>-2620.8000000000002</v>
      </c>
      <c r="BL166" s="9" t="s">
        <v>84</v>
      </c>
      <c r="BM166" s="9" t="s">
        <v>296</v>
      </c>
    </row>
    <row r="167" spans="2:65" s="149" customFormat="1" ht="29.85" customHeight="1" x14ac:dyDescent="0.3">
      <c r="B167" s="138"/>
      <c r="C167" s="139"/>
      <c r="D167" s="140" t="s">
        <v>70</v>
      </c>
      <c r="E167" s="159" t="s">
        <v>297</v>
      </c>
      <c r="F167" s="235" t="s">
        <v>298</v>
      </c>
      <c r="G167" s="139"/>
      <c r="H167" s="139"/>
      <c r="I167" s="142">
        <f t="shared" si="0"/>
        <v>0</v>
      </c>
      <c r="J167" s="160">
        <f>BK167</f>
        <v>-38865</v>
      </c>
      <c r="K167" s="139"/>
      <c r="L167" s="144"/>
      <c r="M167" s="145"/>
      <c r="N167" s="146"/>
      <c r="O167" s="146"/>
      <c r="P167" s="147">
        <f>SUM(P168:P170)</f>
        <v>0</v>
      </c>
      <c r="Q167" s="146"/>
      <c r="R167" s="147">
        <f>SUM(R168:R170)</f>
        <v>0</v>
      </c>
      <c r="S167" s="146"/>
      <c r="T167" s="148">
        <f>SUM(T168:T170)</f>
        <v>0</v>
      </c>
      <c r="W167" s="26"/>
      <c r="X167" s="27"/>
      <c r="Y167" s="28"/>
      <c r="Z167" s="29"/>
      <c r="AA167" s="195"/>
      <c r="AB167" s="196"/>
      <c r="AR167" s="156" t="s">
        <v>75</v>
      </c>
      <c r="AT167" s="157" t="s">
        <v>70</v>
      </c>
      <c r="AU167" s="157" t="s">
        <v>75</v>
      </c>
      <c r="AY167" s="156" t="s">
        <v>77</v>
      </c>
      <c r="BK167" s="158">
        <f>SUM(BK168:BK170)</f>
        <v>-38865</v>
      </c>
    </row>
    <row r="168" spans="2:65" s="21" customFormat="1" ht="25.5" customHeight="1" x14ac:dyDescent="0.3">
      <c r="B168" s="22"/>
      <c r="C168" s="162" t="s">
        <v>299</v>
      </c>
      <c r="D168" s="162" t="s">
        <v>80</v>
      </c>
      <c r="E168" s="163" t="s">
        <v>300</v>
      </c>
      <c r="F168" s="234" t="s">
        <v>229</v>
      </c>
      <c r="G168" s="165" t="s">
        <v>83</v>
      </c>
      <c r="H168" s="166">
        <v>-25</v>
      </c>
      <c r="I168" s="167">
        <f t="shared" si="0"/>
        <v>738.1</v>
      </c>
      <c r="J168" s="168">
        <f>ROUND(I168*H168,2)</f>
        <v>-18452.5</v>
      </c>
      <c r="K168" s="164" t="s">
        <v>11</v>
      </c>
      <c r="L168" s="110"/>
      <c r="M168" s="169" t="s">
        <v>11</v>
      </c>
      <c r="N168" s="170" t="s">
        <v>31</v>
      </c>
      <c r="O168" s="23"/>
      <c r="P168" s="171">
        <f>O168*H168</f>
        <v>0</v>
      </c>
      <c r="Q168" s="171">
        <v>0</v>
      </c>
      <c r="R168" s="171">
        <f>Q168*H168</f>
        <v>0</v>
      </c>
      <c r="S168" s="171">
        <v>0</v>
      </c>
      <c r="T168" s="172">
        <f>S168*H168</f>
        <v>0</v>
      </c>
      <c r="W168" s="26">
        <v>659</v>
      </c>
      <c r="X168" s="27"/>
      <c r="Y168" s="28"/>
      <c r="Z168" s="29">
        <v>659</v>
      </c>
      <c r="AA168" s="195"/>
      <c r="AB168" s="196">
        <v>699</v>
      </c>
      <c r="AR168" s="9" t="s">
        <v>84</v>
      </c>
      <c r="AT168" s="9" t="s">
        <v>80</v>
      </c>
      <c r="AU168" s="9" t="s">
        <v>1</v>
      </c>
      <c r="AY168" s="9" t="s">
        <v>77</v>
      </c>
      <c r="BE168" s="173">
        <f>IF(N168="základní",J168,0)</f>
        <v>-18452.5</v>
      </c>
      <c r="BF168" s="173">
        <f>IF(N168="snížená",J168,0)</f>
        <v>0</v>
      </c>
      <c r="BG168" s="173">
        <f>IF(N168="zákl. přenesená",J168,0)</f>
        <v>0</v>
      </c>
      <c r="BH168" s="173">
        <f>IF(N168="sníž. přenesená",J168,0)</f>
        <v>0</v>
      </c>
      <c r="BI168" s="173">
        <f>IF(N168="nulová",J168,0)</f>
        <v>0</v>
      </c>
      <c r="BJ168" s="9" t="s">
        <v>75</v>
      </c>
      <c r="BK168" s="173">
        <f>ROUND(I168*H168,2)</f>
        <v>-18452.5</v>
      </c>
      <c r="BL168" s="9" t="s">
        <v>84</v>
      </c>
      <c r="BM168" s="9" t="s">
        <v>301</v>
      </c>
    </row>
    <row r="169" spans="2:65" s="21" customFormat="1" ht="25.5" customHeight="1" x14ac:dyDescent="0.3">
      <c r="B169" s="22"/>
      <c r="C169" s="162" t="s">
        <v>167</v>
      </c>
      <c r="D169" s="162" t="s">
        <v>80</v>
      </c>
      <c r="E169" s="163" t="s">
        <v>302</v>
      </c>
      <c r="F169" s="234" t="s">
        <v>230</v>
      </c>
      <c r="G169" s="165" t="s">
        <v>83</v>
      </c>
      <c r="H169" s="166">
        <v>-25</v>
      </c>
      <c r="I169" s="167">
        <f t="shared" si="0"/>
        <v>267.7</v>
      </c>
      <c r="J169" s="168">
        <f>ROUND(I169*H169,2)</f>
        <v>-6692.5</v>
      </c>
      <c r="K169" s="164" t="s">
        <v>11</v>
      </c>
      <c r="L169" s="110"/>
      <c r="M169" s="169" t="s">
        <v>11</v>
      </c>
      <c r="N169" s="170" t="s">
        <v>31</v>
      </c>
      <c r="O169" s="23"/>
      <c r="P169" s="171">
        <f>O169*H169</f>
        <v>0</v>
      </c>
      <c r="Q169" s="171">
        <v>0</v>
      </c>
      <c r="R169" s="171">
        <f>Q169*H169</f>
        <v>0</v>
      </c>
      <c r="S169" s="171">
        <v>0</v>
      </c>
      <c r="T169" s="172">
        <f>S169*H169</f>
        <v>0</v>
      </c>
      <c r="W169" s="26">
        <v>239</v>
      </c>
      <c r="X169" s="27"/>
      <c r="Y169" s="28"/>
      <c r="Z169" s="29">
        <v>239</v>
      </c>
      <c r="AA169" s="195"/>
      <c r="AB169" s="196">
        <v>299</v>
      </c>
      <c r="AR169" s="9" t="s">
        <v>84</v>
      </c>
      <c r="AT169" s="9" t="s">
        <v>80</v>
      </c>
      <c r="AU169" s="9" t="s">
        <v>1</v>
      </c>
      <c r="AY169" s="9" t="s">
        <v>77</v>
      </c>
      <c r="BE169" s="173">
        <f>IF(N169="základní",J169,0)</f>
        <v>-6692.5</v>
      </c>
      <c r="BF169" s="173">
        <f>IF(N169="snížená",J169,0)</f>
        <v>0</v>
      </c>
      <c r="BG169" s="173">
        <f>IF(N169="zákl. přenesená",J169,0)</f>
        <v>0</v>
      </c>
      <c r="BH169" s="173">
        <f>IF(N169="sníž. přenesená",J169,0)</f>
        <v>0</v>
      </c>
      <c r="BI169" s="173">
        <f>IF(N169="nulová",J169,0)</f>
        <v>0</v>
      </c>
      <c r="BJ169" s="9" t="s">
        <v>75</v>
      </c>
      <c r="BK169" s="173">
        <f>ROUND(I169*H169,2)</f>
        <v>-6692.5</v>
      </c>
      <c r="BL169" s="9" t="s">
        <v>84</v>
      </c>
      <c r="BM169" s="9" t="s">
        <v>303</v>
      </c>
    </row>
    <row r="170" spans="2:65" s="21" customFormat="1" ht="25.5" customHeight="1" x14ac:dyDescent="0.3">
      <c r="B170" s="22"/>
      <c r="C170" s="162" t="s">
        <v>304</v>
      </c>
      <c r="D170" s="162" t="s">
        <v>80</v>
      </c>
      <c r="E170" s="163" t="s">
        <v>305</v>
      </c>
      <c r="F170" s="234" t="s">
        <v>231</v>
      </c>
      <c r="G170" s="165" t="s">
        <v>83</v>
      </c>
      <c r="H170" s="166">
        <v>-25</v>
      </c>
      <c r="I170" s="167">
        <f t="shared" si="0"/>
        <v>548.80000000000007</v>
      </c>
      <c r="J170" s="168">
        <f>ROUND(I170*H170,2)</f>
        <v>-13720</v>
      </c>
      <c r="K170" s="164" t="s">
        <v>11</v>
      </c>
      <c r="L170" s="110"/>
      <c r="M170" s="169" t="s">
        <v>11</v>
      </c>
      <c r="N170" s="170" t="s">
        <v>31</v>
      </c>
      <c r="O170" s="23"/>
      <c r="P170" s="171">
        <f>O170*H170</f>
        <v>0</v>
      </c>
      <c r="Q170" s="171">
        <v>0</v>
      </c>
      <c r="R170" s="171">
        <f>Q170*H170</f>
        <v>0</v>
      </c>
      <c r="S170" s="171">
        <v>0</v>
      </c>
      <c r="T170" s="172">
        <f>S170*H170</f>
        <v>0</v>
      </c>
      <c r="W170" s="26">
        <v>490</v>
      </c>
      <c r="X170" s="27"/>
      <c r="Y170" s="28"/>
      <c r="Z170" s="29">
        <v>490</v>
      </c>
      <c r="AA170" s="195"/>
      <c r="AB170" s="196">
        <v>699</v>
      </c>
      <c r="AR170" s="9" t="s">
        <v>84</v>
      </c>
      <c r="AT170" s="9" t="s">
        <v>80</v>
      </c>
      <c r="AU170" s="9" t="s">
        <v>1</v>
      </c>
      <c r="AY170" s="9" t="s">
        <v>77</v>
      </c>
      <c r="BE170" s="173">
        <f>IF(N170="základní",J170,0)</f>
        <v>-13720</v>
      </c>
      <c r="BF170" s="173">
        <f>IF(N170="snížená",J170,0)</f>
        <v>0</v>
      </c>
      <c r="BG170" s="173">
        <f>IF(N170="zákl. přenesená",J170,0)</f>
        <v>0</v>
      </c>
      <c r="BH170" s="173">
        <f>IF(N170="sníž. přenesená",J170,0)</f>
        <v>0</v>
      </c>
      <c r="BI170" s="173">
        <f>IF(N170="nulová",J170,0)</f>
        <v>0</v>
      </c>
      <c r="BJ170" s="9" t="s">
        <v>75</v>
      </c>
      <c r="BK170" s="173">
        <f>ROUND(I170*H170,2)</f>
        <v>-13720</v>
      </c>
      <c r="BL170" s="9" t="s">
        <v>84</v>
      </c>
      <c r="BM170" s="9" t="s">
        <v>306</v>
      </c>
    </row>
    <row r="171" spans="2:65" s="149" customFormat="1" ht="29.85" customHeight="1" x14ac:dyDescent="0.3">
      <c r="B171" s="138"/>
      <c r="C171" s="139"/>
      <c r="D171" s="140" t="s">
        <v>70</v>
      </c>
      <c r="E171" s="159" t="s">
        <v>307</v>
      </c>
      <c r="F171" s="235" t="s">
        <v>308</v>
      </c>
      <c r="G171" s="139"/>
      <c r="H171" s="139"/>
      <c r="I171" s="142">
        <f t="shared" si="0"/>
        <v>0</v>
      </c>
      <c r="J171" s="160">
        <f>BK171</f>
        <v>-14893.800000000001</v>
      </c>
      <c r="K171" s="139"/>
      <c r="L171" s="144"/>
      <c r="M171" s="145"/>
      <c r="N171" s="146"/>
      <c r="O171" s="146"/>
      <c r="P171" s="147">
        <f>SUM(P172:P173)</f>
        <v>0</v>
      </c>
      <c r="Q171" s="146"/>
      <c r="R171" s="147">
        <f>SUM(R172:R173)</f>
        <v>0</v>
      </c>
      <c r="S171" s="146"/>
      <c r="T171" s="148">
        <f>SUM(T172:T173)</f>
        <v>0</v>
      </c>
      <c r="W171" s="26"/>
      <c r="X171" s="27"/>
      <c r="Y171" s="28"/>
      <c r="Z171" s="29"/>
      <c r="AA171" s="195"/>
      <c r="AB171" s="196"/>
      <c r="AR171" s="156" t="s">
        <v>75</v>
      </c>
      <c r="AT171" s="157" t="s">
        <v>70</v>
      </c>
      <c r="AU171" s="157" t="s">
        <v>75</v>
      </c>
      <c r="AY171" s="156" t="s">
        <v>77</v>
      </c>
      <c r="BK171" s="158">
        <f>SUM(BK172:BK173)</f>
        <v>-14893.800000000001</v>
      </c>
    </row>
    <row r="172" spans="2:65" s="21" customFormat="1" ht="38.25" customHeight="1" x14ac:dyDescent="0.3">
      <c r="B172" s="22"/>
      <c r="C172" s="162" t="s">
        <v>171</v>
      </c>
      <c r="D172" s="162" t="s">
        <v>80</v>
      </c>
      <c r="E172" s="163" t="s">
        <v>309</v>
      </c>
      <c r="F172" s="234" t="s">
        <v>234</v>
      </c>
      <c r="G172" s="165" t="s">
        <v>83</v>
      </c>
      <c r="H172" s="166">
        <v>-2</v>
      </c>
      <c r="I172" s="167">
        <f t="shared" si="0"/>
        <v>6708.8</v>
      </c>
      <c r="J172" s="168">
        <f>ROUND(I172*H172,2)</f>
        <v>-13417.6</v>
      </c>
      <c r="K172" s="164" t="s">
        <v>11</v>
      </c>
      <c r="L172" s="110"/>
      <c r="M172" s="169" t="s">
        <v>11</v>
      </c>
      <c r="N172" s="170" t="s">
        <v>31</v>
      </c>
      <c r="O172" s="23"/>
      <c r="P172" s="171">
        <f>O172*H172</f>
        <v>0</v>
      </c>
      <c r="Q172" s="171">
        <v>0</v>
      </c>
      <c r="R172" s="171">
        <f>Q172*H172</f>
        <v>0</v>
      </c>
      <c r="S172" s="171">
        <v>0</v>
      </c>
      <c r="T172" s="172">
        <f>S172*H172</f>
        <v>0</v>
      </c>
      <c r="W172" s="26">
        <v>5990</v>
      </c>
      <c r="X172" s="27"/>
      <c r="Y172" s="28"/>
      <c r="Z172" s="29">
        <v>5990</v>
      </c>
      <c r="AA172" s="195"/>
      <c r="AB172" s="196">
        <v>9999</v>
      </c>
      <c r="AR172" s="9" t="s">
        <v>84</v>
      </c>
      <c r="AT172" s="9" t="s">
        <v>80</v>
      </c>
      <c r="AU172" s="9" t="s">
        <v>1</v>
      </c>
      <c r="AY172" s="9" t="s">
        <v>77</v>
      </c>
      <c r="BE172" s="173">
        <f>IF(N172="základní",J172,0)</f>
        <v>-13417.6</v>
      </c>
      <c r="BF172" s="173">
        <f>IF(N172="snížená",J172,0)</f>
        <v>0</v>
      </c>
      <c r="BG172" s="173">
        <f>IF(N172="zákl. přenesená",J172,0)</f>
        <v>0</v>
      </c>
      <c r="BH172" s="173">
        <f>IF(N172="sníž. přenesená",J172,0)</f>
        <v>0</v>
      </c>
      <c r="BI172" s="173">
        <f>IF(N172="nulová",J172,0)</f>
        <v>0</v>
      </c>
      <c r="BJ172" s="9" t="s">
        <v>75</v>
      </c>
      <c r="BK172" s="173">
        <f>ROUND(I172*H172,2)</f>
        <v>-13417.6</v>
      </c>
      <c r="BL172" s="9" t="s">
        <v>84</v>
      </c>
      <c r="BM172" s="9" t="s">
        <v>310</v>
      </c>
    </row>
    <row r="173" spans="2:65" s="21" customFormat="1" ht="16.5" customHeight="1" x14ac:dyDescent="0.3">
      <c r="B173" s="22"/>
      <c r="C173" s="162" t="s">
        <v>311</v>
      </c>
      <c r="D173" s="162" t="s">
        <v>80</v>
      </c>
      <c r="E173" s="163" t="s">
        <v>312</v>
      </c>
      <c r="F173" s="234" t="s">
        <v>235</v>
      </c>
      <c r="G173" s="165" t="s">
        <v>83</v>
      </c>
      <c r="H173" s="166">
        <v>-2</v>
      </c>
      <c r="I173" s="167">
        <f t="shared" si="0"/>
        <v>738.1</v>
      </c>
      <c r="J173" s="168">
        <f>ROUND(I173*H173,2)</f>
        <v>-1476.2</v>
      </c>
      <c r="K173" s="164" t="s">
        <v>11</v>
      </c>
      <c r="L173" s="110"/>
      <c r="M173" s="169" t="s">
        <v>11</v>
      </c>
      <c r="N173" s="170" t="s">
        <v>31</v>
      </c>
      <c r="O173" s="23"/>
      <c r="P173" s="171">
        <f>O173*H173</f>
        <v>0</v>
      </c>
      <c r="Q173" s="171">
        <v>0</v>
      </c>
      <c r="R173" s="171">
        <f>Q173*H173</f>
        <v>0</v>
      </c>
      <c r="S173" s="171">
        <v>0</v>
      </c>
      <c r="T173" s="172">
        <f>S173*H173</f>
        <v>0</v>
      </c>
      <c r="W173" s="26">
        <v>659</v>
      </c>
      <c r="X173" s="27"/>
      <c r="Y173" s="28"/>
      <c r="Z173" s="29">
        <v>659</v>
      </c>
      <c r="AA173" s="195"/>
      <c r="AB173" s="196">
        <v>699</v>
      </c>
      <c r="AR173" s="9" t="s">
        <v>84</v>
      </c>
      <c r="AT173" s="9" t="s">
        <v>80</v>
      </c>
      <c r="AU173" s="9" t="s">
        <v>1</v>
      </c>
      <c r="AY173" s="9" t="s">
        <v>77</v>
      </c>
      <c r="BE173" s="173">
        <f>IF(N173="základní",J173,0)</f>
        <v>-1476.2</v>
      </c>
      <c r="BF173" s="173">
        <f>IF(N173="snížená",J173,0)</f>
        <v>0</v>
      </c>
      <c r="BG173" s="173">
        <f>IF(N173="zákl. přenesená",J173,0)</f>
        <v>0</v>
      </c>
      <c r="BH173" s="173">
        <f>IF(N173="sníž. přenesená",J173,0)</f>
        <v>0</v>
      </c>
      <c r="BI173" s="173">
        <f>IF(N173="nulová",J173,0)</f>
        <v>0</v>
      </c>
      <c r="BJ173" s="9" t="s">
        <v>75</v>
      </c>
      <c r="BK173" s="173">
        <f>ROUND(I173*H173,2)</f>
        <v>-1476.2</v>
      </c>
      <c r="BL173" s="9" t="s">
        <v>84</v>
      </c>
      <c r="BM173" s="9" t="s">
        <v>313</v>
      </c>
    </row>
    <row r="174" spans="2:65" s="149" customFormat="1" ht="29.85" customHeight="1" x14ac:dyDescent="0.3">
      <c r="B174" s="138"/>
      <c r="C174" s="139"/>
      <c r="D174" s="140" t="s">
        <v>70</v>
      </c>
      <c r="E174" s="159" t="s">
        <v>314</v>
      </c>
      <c r="F174" s="235" t="s">
        <v>315</v>
      </c>
      <c r="G174" s="139"/>
      <c r="H174" s="139"/>
      <c r="I174" s="142">
        <f t="shared" si="0"/>
        <v>0</v>
      </c>
      <c r="J174" s="160">
        <f>BK174</f>
        <v>-8120</v>
      </c>
      <c r="K174" s="139"/>
      <c r="L174" s="144"/>
      <c r="M174" s="145"/>
      <c r="N174" s="146"/>
      <c r="O174" s="146"/>
      <c r="P174" s="147">
        <f>SUM(P175:P175)</f>
        <v>0</v>
      </c>
      <c r="Q174" s="146"/>
      <c r="R174" s="147">
        <f>SUM(R175:R175)</f>
        <v>0</v>
      </c>
      <c r="S174" s="146"/>
      <c r="T174" s="148">
        <f>SUM(T175:T175)</f>
        <v>0</v>
      </c>
      <c r="W174" s="26"/>
      <c r="X174" s="27"/>
      <c r="Y174" s="28"/>
      <c r="Z174" s="29"/>
      <c r="AA174" s="195"/>
      <c r="AB174" s="196"/>
      <c r="AR174" s="156" t="s">
        <v>75</v>
      </c>
      <c r="AT174" s="157" t="s">
        <v>70</v>
      </c>
      <c r="AU174" s="157" t="s">
        <v>75</v>
      </c>
      <c r="AY174" s="156" t="s">
        <v>77</v>
      </c>
      <c r="BK174" s="158">
        <f>SUM(BK175:BK175)</f>
        <v>-8120</v>
      </c>
    </row>
    <row r="175" spans="2:65" s="21" customFormat="1" ht="25.5" customHeight="1" x14ac:dyDescent="0.3">
      <c r="B175" s="22"/>
      <c r="C175" s="162" t="s">
        <v>174</v>
      </c>
      <c r="D175" s="162" t="s">
        <v>80</v>
      </c>
      <c r="E175" s="163" t="s">
        <v>316</v>
      </c>
      <c r="F175" s="234" t="s">
        <v>238</v>
      </c>
      <c r="G175" s="165" t="s">
        <v>83</v>
      </c>
      <c r="H175" s="166">
        <v>-5</v>
      </c>
      <c r="I175" s="167">
        <f t="shared" si="0"/>
        <v>1624</v>
      </c>
      <c r="J175" s="168">
        <f>ROUND(I175*H175,2)</f>
        <v>-8120</v>
      </c>
      <c r="K175" s="164" t="s">
        <v>11</v>
      </c>
      <c r="L175" s="110"/>
      <c r="M175" s="169" t="s">
        <v>11</v>
      </c>
      <c r="N175" s="170" t="s">
        <v>31</v>
      </c>
      <c r="O175" s="23"/>
      <c r="P175" s="171">
        <f>O175*H175</f>
        <v>0</v>
      </c>
      <c r="Q175" s="171">
        <v>0</v>
      </c>
      <c r="R175" s="171">
        <f>Q175*H175</f>
        <v>0</v>
      </c>
      <c r="S175" s="171">
        <v>0</v>
      </c>
      <c r="T175" s="172">
        <f>S175*H175</f>
        <v>0</v>
      </c>
      <c r="W175" s="26">
        <v>1450</v>
      </c>
      <c r="X175" s="27"/>
      <c r="Y175" s="28"/>
      <c r="Z175" s="29">
        <v>1399</v>
      </c>
      <c r="AA175" s="195">
        <v>1450</v>
      </c>
      <c r="AB175" s="196">
        <v>1699</v>
      </c>
      <c r="AR175" s="9" t="s">
        <v>84</v>
      </c>
      <c r="AT175" s="9" t="s">
        <v>80</v>
      </c>
      <c r="AU175" s="9" t="s">
        <v>1</v>
      </c>
      <c r="AY175" s="9" t="s">
        <v>77</v>
      </c>
      <c r="BE175" s="173">
        <f>IF(N175="základní",J175,0)</f>
        <v>-8120</v>
      </c>
      <c r="BF175" s="173">
        <f>IF(N175="snížená",J175,0)</f>
        <v>0</v>
      </c>
      <c r="BG175" s="173">
        <f>IF(N175="zákl. přenesená",J175,0)</f>
        <v>0</v>
      </c>
      <c r="BH175" s="173">
        <f>IF(N175="sníž. přenesená",J175,0)</f>
        <v>0</v>
      </c>
      <c r="BI175" s="173">
        <f>IF(N175="nulová",J175,0)</f>
        <v>0</v>
      </c>
      <c r="BJ175" s="9" t="s">
        <v>75</v>
      </c>
      <c r="BK175" s="173">
        <f>ROUND(I175*H175,2)</f>
        <v>-8120</v>
      </c>
      <c r="BL175" s="9" t="s">
        <v>84</v>
      </c>
      <c r="BM175" s="9" t="s">
        <v>317</v>
      </c>
    </row>
    <row r="176" spans="2:65" s="149" customFormat="1" ht="29.85" customHeight="1" x14ac:dyDescent="0.3">
      <c r="B176" s="138"/>
      <c r="C176" s="139"/>
      <c r="D176" s="140" t="s">
        <v>70</v>
      </c>
      <c r="E176" s="159" t="s">
        <v>318</v>
      </c>
      <c r="F176" s="235" t="s">
        <v>319</v>
      </c>
      <c r="G176" s="139"/>
      <c r="H176" s="139"/>
      <c r="I176" s="142">
        <f t="shared" si="0"/>
        <v>0</v>
      </c>
      <c r="J176" s="160">
        <f>BK176</f>
        <v>-5835.2</v>
      </c>
      <c r="K176" s="139"/>
      <c r="L176" s="144"/>
      <c r="M176" s="145"/>
      <c r="N176" s="146"/>
      <c r="O176" s="146"/>
      <c r="P176" s="147">
        <f>SUM(P177:P178)</f>
        <v>0</v>
      </c>
      <c r="Q176" s="146"/>
      <c r="R176" s="147">
        <f>SUM(R177:R178)</f>
        <v>0</v>
      </c>
      <c r="S176" s="146"/>
      <c r="T176" s="148">
        <f>SUM(T177:T178)</f>
        <v>0</v>
      </c>
      <c r="W176" s="26"/>
      <c r="X176" s="27"/>
      <c r="Y176" s="28"/>
      <c r="Z176" s="29"/>
      <c r="AA176" s="195"/>
      <c r="AB176" s="196"/>
      <c r="AR176" s="156" t="s">
        <v>75</v>
      </c>
      <c r="AT176" s="157" t="s">
        <v>70</v>
      </c>
      <c r="AU176" s="157" t="s">
        <v>75</v>
      </c>
      <c r="AY176" s="156" t="s">
        <v>77</v>
      </c>
      <c r="BK176" s="158">
        <f>SUM(BK177:BK178)</f>
        <v>-5835.2</v>
      </c>
    </row>
    <row r="177" spans="2:65" s="21" customFormat="1" ht="16.5" customHeight="1" x14ac:dyDescent="0.3">
      <c r="B177" s="22"/>
      <c r="C177" s="162" t="s">
        <v>320</v>
      </c>
      <c r="D177" s="162" t="s">
        <v>80</v>
      </c>
      <c r="E177" s="163" t="s">
        <v>321</v>
      </c>
      <c r="F177" s="234" t="s">
        <v>241</v>
      </c>
      <c r="G177" s="165" t="s">
        <v>83</v>
      </c>
      <c r="H177" s="166">
        <v>-1</v>
      </c>
      <c r="I177" s="167">
        <f t="shared" si="0"/>
        <v>4166.4000000000005</v>
      </c>
      <c r="J177" s="168">
        <f>ROUND(I177*H177,2)</f>
        <v>-4166.3999999999996</v>
      </c>
      <c r="K177" s="164" t="s">
        <v>11</v>
      </c>
      <c r="L177" s="110"/>
      <c r="M177" s="169" t="s">
        <v>11</v>
      </c>
      <c r="N177" s="170" t="s">
        <v>31</v>
      </c>
      <c r="O177" s="23"/>
      <c r="P177" s="171">
        <f>O177*H177</f>
        <v>0</v>
      </c>
      <c r="Q177" s="171">
        <v>0</v>
      </c>
      <c r="R177" s="171">
        <f>Q177*H177</f>
        <v>0</v>
      </c>
      <c r="S177" s="171">
        <v>0</v>
      </c>
      <c r="T177" s="172">
        <f>S177*H177</f>
        <v>0</v>
      </c>
      <c r="W177" s="26">
        <v>3720</v>
      </c>
      <c r="X177" s="27"/>
      <c r="Y177" s="28"/>
      <c r="Z177" s="29">
        <v>1189</v>
      </c>
      <c r="AA177" s="195">
        <v>3720</v>
      </c>
      <c r="AB177" s="196">
        <v>5062</v>
      </c>
      <c r="AR177" s="9" t="s">
        <v>84</v>
      </c>
      <c r="AT177" s="9" t="s">
        <v>80</v>
      </c>
      <c r="AU177" s="9" t="s">
        <v>1</v>
      </c>
      <c r="AY177" s="9" t="s">
        <v>77</v>
      </c>
      <c r="BE177" s="173">
        <f>IF(N177="základní",J177,0)</f>
        <v>-4166.3999999999996</v>
      </c>
      <c r="BF177" s="173">
        <f>IF(N177="snížená",J177,0)</f>
        <v>0</v>
      </c>
      <c r="BG177" s="173">
        <f>IF(N177="zákl. přenesená",J177,0)</f>
        <v>0</v>
      </c>
      <c r="BH177" s="173">
        <f>IF(N177="sníž. přenesená",J177,0)</f>
        <v>0</v>
      </c>
      <c r="BI177" s="173">
        <f>IF(N177="nulová",J177,0)</f>
        <v>0</v>
      </c>
      <c r="BJ177" s="9" t="s">
        <v>75</v>
      </c>
      <c r="BK177" s="173">
        <f>ROUND(I177*H177,2)</f>
        <v>-4166.3999999999996</v>
      </c>
      <c r="BL177" s="9" t="s">
        <v>84</v>
      </c>
      <c r="BM177" s="9" t="s">
        <v>322</v>
      </c>
    </row>
    <row r="178" spans="2:65" s="21" customFormat="1" ht="25.5" customHeight="1" x14ac:dyDescent="0.3">
      <c r="B178" s="22"/>
      <c r="C178" s="162" t="s">
        <v>248</v>
      </c>
      <c r="D178" s="162" t="s">
        <v>80</v>
      </c>
      <c r="E178" s="163" t="s">
        <v>323</v>
      </c>
      <c r="F178" s="234" t="s">
        <v>244</v>
      </c>
      <c r="G178" s="165" t="s">
        <v>83</v>
      </c>
      <c r="H178" s="166">
        <v>-1</v>
      </c>
      <c r="I178" s="167">
        <f t="shared" si="0"/>
        <v>1668.8000000000002</v>
      </c>
      <c r="J178" s="168">
        <f>ROUND(I178*H178,2)</f>
        <v>-1668.8</v>
      </c>
      <c r="K178" s="164" t="s">
        <v>11</v>
      </c>
      <c r="L178" s="110"/>
      <c r="M178" s="169" t="s">
        <v>11</v>
      </c>
      <c r="N178" s="170" t="s">
        <v>31</v>
      </c>
      <c r="O178" s="23"/>
      <c r="P178" s="171">
        <f>O178*H178</f>
        <v>0</v>
      </c>
      <c r="Q178" s="171">
        <v>0</v>
      </c>
      <c r="R178" s="171">
        <f>Q178*H178</f>
        <v>0</v>
      </c>
      <c r="S178" s="171">
        <v>0</v>
      </c>
      <c r="T178" s="172">
        <f>S178*H178</f>
        <v>0</v>
      </c>
      <c r="W178" s="26">
        <v>1490</v>
      </c>
      <c r="X178" s="27"/>
      <c r="Y178" s="28"/>
      <c r="Z178" s="29">
        <v>1490</v>
      </c>
      <c r="AA178" s="195"/>
      <c r="AB178" s="196">
        <v>2200</v>
      </c>
      <c r="AR178" s="9" t="s">
        <v>84</v>
      </c>
      <c r="AT178" s="9" t="s">
        <v>80</v>
      </c>
      <c r="AU178" s="9" t="s">
        <v>1</v>
      </c>
      <c r="AY178" s="9" t="s">
        <v>77</v>
      </c>
      <c r="BE178" s="173">
        <f>IF(N178="základní",J178,0)</f>
        <v>-1668.8</v>
      </c>
      <c r="BF178" s="173">
        <f>IF(N178="snížená",J178,0)</f>
        <v>0</v>
      </c>
      <c r="BG178" s="173">
        <f>IF(N178="zákl. přenesená",J178,0)</f>
        <v>0</v>
      </c>
      <c r="BH178" s="173">
        <f>IF(N178="sníž. přenesená",J178,0)</f>
        <v>0</v>
      </c>
      <c r="BI178" s="173">
        <f>IF(N178="nulová",J178,0)</f>
        <v>0</v>
      </c>
      <c r="BJ178" s="9" t="s">
        <v>75</v>
      </c>
      <c r="BK178" s="173">
        <f>ROUND(I178*H178,2)</f>
        <v>-1668.8</v>
      </c>
      <c r="BL178" s="9" t="s">
        <v>84</v>
      </c>
      <c r="BM178" s="9" t="s">
        <v>324</v>
      </c>
    </row>
    <row r="179" spans="2:65" s="149" customFormat="1" ht="29.85" customHeight="1" x14ac:dyDescent="0.3">
      <c r="B179" s="138"/>
      <c r="C179" s="139"/>
      <c r="D179" s="140" t="s">
        <v>70</v>
      </c>
      <c r="E179" s="159" t="s">
        <v>325</v>
      </c>
      <c r="F179" s="235" t="s">
        <v>326</v>
      </c>
      <c r="G179" s="139"/>
      <c r="H179" s="139"/>
      <c r="I179" s="142">
        <f t="shared" ref="I179:I180" si="21">CEILING((W179*$W$109),0.1)</f>
        <v>0</v>
      </c>
      <c r="J179" s="160">
        <f>BK179</f>
        <v>-6048</v>
      </c>
      <c r="K179" s="139"/>
      <c r="L179" s="144"/>
      <c r="M179" s="145"/>
      <c r="N179" s="146"/>
      <c r="O179" s="146"/>
      <c r="P179" s="147">
        <f>SUM(P180:P180)</f>
        <v>0</v>
      </c>
      <c r="Q179" s="146"/>
      <c r="R179" s="147">
        <f>SUM(R180:R180)</f>
        <v>0</v>
      </c>
      <c r="S179" s="146"/>
      <c r="T179" s="148">
        <f>SUM(T180:T180)</f>
        <v>0</v>
      </c>
      <c r="W179" s="26"/>
      <c r="X179" s="27"/>
      <c r="Y179" s="28"/>
      <c r="Z179" s="29"/>
      <c r="AA179" s="195"/>
      <c r="AB179" s="196"/>
      <c r="AR179" s="156" t="s">
        <v>75</v>
      </c>
      <c r="AT179" s="157" t="s">
        <v>70</v>
      </c>
      <c r="AU179" s="157" t="s">
        <v>75</v>
      </c>
      <c r="AY179" s="156" t="s">
        <v>77</v>
      </c>
      <c r="BK179" s="158">
        <f>SUM(BK180:BK180)</f>
        <v>-6048</v>
      </c>
    </row>
    <row r="180" spans="2:65" s="21" customFormat="1" ht="16.5" customHeight="1" x14ac:dyDescent="0.3">
      <c r="B180" s="22"/>
      <c r="C180" s="162" t="s">
        <v>327</v>
      </c>
      <c r="D180" s="162" t="s">
        <v>80</v>
      </c>
      <c r="E180" s="163" t="s">
        <v>328</v>
      </c>
      <c r="F180" s="234" t="s">
        <v>149</v>
      </c>
      <c r="G180" s="165" t="s">
        <v>83</v>
      </c>
      <c r="H180" s="166">
        <v>-1</v>
      </c>
      <c r="I180" s="167">
        <f t="shared" si="21"/>
        <v>6048</v>
      </c>
      <c r="J180" s="168">
        <f>ROUND(I180*H180,2)</f>
        <v>-6048</v>
      </c>
      <c r="K180" s="164" t="s">
        <v>11</v>
      </c>
      <c r="L180" s="110"/>
      <c r="M180" s="169" t="s">
        <v>11</v>
      </c>
      <c r="N180" s="170" t="s">
        <v>31</v>
      </c>
      <c r="O180" s="23"/>
      <c r="P180" s="171">
        <f>O180*H180</f>
        <v>0</v>
      </c>
      <c r="Q180" s="171">
        <v>0</v>
      </c>
      <c r="R180" s="171">
        <f>Q180*H180</f>
        <v>0</v>
      </c>
      <c r="S180" s="171">
        <v>0</v>
      </c>
      <c r="T180" s="172">
        <f>S180*H180</f>
        <v>0</v>
      </c>
      <c r="W180" s="26">
        <v>5400</v>
      </c>
      <c r="X180" s="27"/>
      <c r="Y180" s="28"/>
      <c r="Z180" s="29">
        <v>899</v>
      </c>
      <c r="AA180" s="195">
        <v>5400</v>
      </c>
      <c r="AB180" s="196">
        <v>2300</v>
      </c>
      <c r="AR180" s="9" t="s">
        <v>84</v>
      </c>
      <c r="AT180" s="9" t="s">
        <v>80</v>
      </c>
      <c r="AU180" s="9" t="s">
        <v>1</v>
      </c>
      <c r="AY180" s="9" t="s">
        <v>77</v>
      </c>
      <c r="BE180" s="173">
        <f>IF(N180="základní",J180,0)</f>
        <v>-6048</v>
      </c>
      <c r="BF180" s="173">
        <f>IF(N180="snížená",J180,0)</f>
        <v>0</v>
      </c>
      <c r="BG180" s="173">
        <f>IF(N180="zákl. přenesená",J180,0)</f>
        <v>0</v>
      </c>
      <c r="BH180" s="173">
        <f>IF(N180="sníž. přenesená",J180,0)</f>
        <v>0</v>
      </c>
      <c r="BI180" s="173">
        <f>IF(N180="nulová",J180,0)</f>
        <v>0</v>
      </c>
      <c r="BJ180" s="9" t="s">
        <v>75</v>
      </c>
      <c r="BK180" s="173">
        <f>ROUND(I180*H180,2)</f>
        <v>-6048</v>
      </c>
      <c r="BL180" s="9" t="s">
        <v>84</v>
      </c>
      <c r="BM180" s="9" t="s">
        <v>329</v>
      </c>
    </row>
    <row r="181" spans="2:65" s="21" customFormat="1" ht="6.95" customHeight="1" x14ac:dyDescent="0.3">
      <c r="B181" s="65"/>
      <c r="C181" s="66"/>
      <c r="D181" s="66"/>
      <c r="E181" s="66"/>
      <c r="F181" s="236"/>
      <c r="G181" s="66"/>
      <c r="H181" s="66"/>
      <c r="I181" s="67"/>
      <c r="J181" s="66"/>
      <c r="K181" s="66"/>
      <c r="L181" s="110"/>
      <c r="W181" s="26"/>
      <c r="X181" s="27"/>
      <c r="Y181" s="28"/>
      <c r="Z181" s="29"/>
      <c r="AA181" s="195"/>
      <c r="AB181" s="196"/>
    </row>
    <row r="182" spans="2:65" x14ac:dyDescent="0.3">
      <c r="F182" s="237"/>
      <c r="W182" s="26"/>
      <c r="X182" s="27"/>
      <c r="Y182" s="28"/>
      <c r="Z182" s="29"/>
      <c r="AA182" s="195"/>
      <c r="AB182" s="196"/>
    </row>
    <row r="183" spans="2:65" x14ac:dyDescent="0.3">
      <c r="F183" s="237"/>
      <c r="W183" s="26"/>
      <c r="X183" s="27"/>
      <c r="Y183" s="28"/>
      <c r="Z183" s="29"/>
      <c r="AA183" s="195"/>
      <c r="AB183" s="196"/>
    </row>
    <row r="184" spans="2:65" x14ac:dyDescent="0.3">
      <c r="F184" s="237"/>
      <c r="W184" s="26"/>
      <c r="X184" s="27"/>
      <c r="Y184" s="28"/>
      <c r="Z184" s="29"/>
      <c r="AA184" s="195"/>
      <c r="AB184" s="196"/>
    </row>
    <row r="185" spans="2:65" x14ac:dyDescent="0.3">
      <c r="W185" s="26"/>
      <c r="X185" s="27"/>
      <c r="Y185" s="28"/>
      <c r="Z185" s="29"/>
      <c r="AA185" s="195"/>
      <c r="AB185" s="196"/>
    </row>
    <row r="186" spans="2:65" x14ac:dyDescent="0.3">
      <c r="W186" s="26"/>
      <c r="X186" s="27"/>
      <c r="Y186" s="28"/>
      <c r="Z186" s="29"/>
      <c r="AA186" s="195"/>
      <c r="AB186" s="196"/>
    </row>
    <row r="187" spans="2:65" x14ac:dyDescent="0.3">
      <c r="W187" s="26"/>
      <c r="X187" s="27"/>
      <c r="Y187" s="28"/>
      <c r="Z187" s="29"/>
      <c r="AA187" s="195"/>
      <c r="AB187" s="196"/>
    </row>
    <row r="188" spans="2:65" x14ac:dyDescent="0.3">
      <c r="W188" s="26"/>
      <c r="X188" s="27"/>
      <c r="Y188" s="28"/>
      <c r="Z188" s="29"/>
      <c r="AA188" s="195"/>
      <c r="AB188" s="196"/>
    </row>
    <row r="189" spans="2:65" x14ac:dyDescent="0.3">
      <c r="W189" s="26"/>
      <c r="X189" s="27"/>
      <c r="Y189" s="28"/>
      <c r="Z189" s="29"/>
      <c r="AA189" s="195"/>
      <c r="AB189" s="196"/>
    </row>
    <row r="190" spans="2:65" x14ac:dyDescent="0.3">
      <c r="W190" s="26"/>
      <c r="X190" s="27"/>
      <c r="Y190" s="28"/>
      <c r="Z190" s="29"/>
      <c r="AA190" s="195"/>
      <c r="AB190" s="196"/>
    </row>
    <row r="191" spans="2:65" x14ac:dyDescent="0.3">
      <c r="W191" s="26"/>
      <c r="X191" s="27"/>
      <c r="Y191" s="28"/>
      <c r="Z191" s="29"/>
      <c r="AA191" s="195"/>
      <c r="AB191" s="196"/>
    </row>
    <row r="192" spans="2:65" x14ac:dyDescent="0.3">
      <c r="W192" s="26"/>
      <c r="X192" s="27"/>
      <c r="Y192" s="28"/>
      <c r="Z192" s="29"/>
      <c r="AA192" s="195"/>
      <c r="AB192" s="196"/>
    </row>
    <row r="193" spans="23:28" x14ac:dyDescent="0.3">
      <c r="W193" s="26"/>
      <c r="X193" s="27"/>
      <c r="Y193" s="28"/>
      <c r="Z193" s="29"/>
      <c r="AA193" s="195"/>
      <c r="AB193" s="196"/>
    </row>
    <row r="194" spans="23:28" x14ac:dyDescent="0.3">
      <c r="W194" s="26"/>
      <c r="X194" s="27"/>
      <c r="Y194" s="28"/>
      <c r="Z194" s="29"/>
      <c r="AA194" s="195"/>
      <c r="AB194" s="196"/>
    </row>
    <row r="195" spans="23:28" x14ac:dyDescent="0.3">
      <c r="W195" s="26"/>
      <c r="X195" s="27"/>
      <c r="Y195" s="28"/>
      <c r="Z195" s="29"/>
      <c r="AA195" s="195"/>
      <c r="AB195" s="196"/>
    </row>
    <row r="196" spans="23:28" x14ac:dyDescent="0.3">
      <c r="W196" s="26"/>
      <c r="X196" s="27"/>
      <c r="Y196" s="28"/>
      <c r="Z196" s="29"/>
      <c r="AA196" s="195"/>
      <c r="AB196" s="196"/>
    </row>
    <row r="197" spans="23:28" x14ac:dyDescent="0.3">
      <c r="W197" s="192"/>
      <c r="X197" s="151"/>
      <c r="Y197" s="152"/>
      <c r="Z197" s="153"/>
      <c r="AA197" s="204"/>
      <c r="AB197" s="205"/>
    </row>
    <row r="198" spans="23:28" x14ac:dyDescent="0.3">
      <c r="W198" s="26"/>
      <c r="X198" s="27"/>
      <c r="Y198" s="28"/>
      <c r="Z198" s="29"/>
      <c r="AA198" s="195"/>
      <c r="AB198" s="196"/>
    </row>
    <row r="199" spans="23:28" x14ac:dyDescent="0.3">
      <c r="W199" s="26"/>
      <c r="X199" s="27"/>
      <c r="Y199" s="28"/>
      <c r="Z199" s="29"/>
      <c r="AA199" s="195"/>
      <c r="AB199" s="196"/>
    </row>
    <row r="200" spans="23:28" x14ac:dyDescent="0.3">
      <c r="W200" s="26"/>
      <c r="X200" s="27"/>
      <c r="Y200" s="28"/>
      <c r="Z200" s="29"/>
      <c r="AA200" s="195"/>
      <c r="AB200" s="196"/>
    </row>
    <row r="201" spans="23:28" x14ac:dyDescent="0.3">
      <c r="W201" s="26"/>
      <c r="X201" s="27"/>
      <c r="Y201" s="28"/>
      <c r="Z201" s="29"/>
      <c r="AA201" s="195"/>
      <c r="AB201" s="196"/>
    </row>
    <row r="202" spans="23:28" x14ac:dyDescent="0.3">
      <c r="W202" s="26"/>
      <c r="X202" s="27"/>
      <c r="Y202" s="28"/>
      <c r="Z202" s="29"/>
      <c r="AA202" s="195"/>
      <c r="AB202" s="196"/>
    </row>
    <row r="203" spans="23:28" x14ac:dyDescent="0.3">
      <c r="W203" s="26"/>
      <c r="X203" s="27"/>
      <c r="Y203" s="28"/>
      <c r="Z203" s="29"/>
      <c r="AA203" s="195"/>
      <c r="AB203" s="196"/>
    </row>
    <row r="204" spans="23:28" x14ac:dyDescent="0.3">
      <c r="W204" s="26"/>
      <c r="X204" s="27"/>
      <c r="Y204" s="28"/>
      <c r="Z204" s="29"/>
      <c r="AA204" s="195"/>
      <c r="AB204" s="196"/>
    </row>
    <row r="205" spans="23:28" x14ac:dyDescent="0.3">
      <c r="W205" s="26"/>
      <c r="X205" s="27"/>
      <c r="Y205" s="28"/>
      <c r="Z205" s="29"/>
      <c r="AA205" s="195"/>
      <c r="AB205" s="196"/>
    </row>
    <row r="206" spans="23:28" x14ac:dyDescent="0.3">
      <c r="W206" s="26"/>
      <c r="X206" s="27"/>
      <c r="Y206" s="28"/>
      <c r="Z206" s="29"/>
      <c r="AA206" s="195"/>
      <c r="AB206" s="196"/>
    </row>
    <row r="207" spans="23:28" x14ac:dyDescent="0.3">
      <c r="W207" s="26"/>
      <c r="X207" s="27"/>
      <c r="Y207" s="28"/>
      <c r="Z207" s="29"/>
      <c r="AA207" s="195"/>
      <c r="AB207" s="196"/>
    </row>
    <row r="208" spans="23:28" x14ac:dyDescent="0.3">
      <c r="W208" s="26"/>
      <c r="X208" s="27"/>
      <c r="Y208" s="28"/>
      <c r="Z208" s="29"/>
      <c r="AA208" s="195"/>
      <c r="AB208" s="196"/>
    </row>
    <row r="209" spans="23:28" x14ac:dyDescent="0.3">
      <c r="W209" s="26"/>
      <c r="X209" s="27"/>
      <c r="Y209" s="28"/>
      <c r="Z209" s="29"/>
      <c r="AA209" s="195"/>
      <c r="AB209" s="196"/>
    </row>
    <row r="210" spans="23:28" x14ac:dyDescent="0.3">
      <c r="W210" s="26"/>
      <c r="X210" s="27"/>
      <c r="Y210" s="28"/>
      <c r="Z210" s="29"/>
      <c r="AA210" s="195"/>
      <c r="AB210" s="196"/>
    </row>
    <row r="211" spans="23:28" x14ac:dyDescent="0.3">
      <c r="W211" s="26"/>
      <c r="X211" s="27"/>
      <c r="Y211" s="28"/>
      <c r="Z211" s="29"/>
      <c r="AA211" s="195"/>
      <c r="AB211" s="196"/>
    </row>
    <row r="212" spans="23:28" x14ac:dyDescent="0.3">
      <c r="W212" s="26"/>
      <c r="X212" s="27"/>
      <c r="Y212" s="28"/>
      <c r="Z212" s="29"/>
      <c r="AA212" s="195"/>
      <c r="AB212" s="196"/>
    </row>
    <row r="213" spans="23:28" x14ac:dyDescent="0.3">
      <c r="W213" s="26"/>
      <c r="X213" s="27"/>
      <c r="Y213" s="28"/>
      <c r="Z213" s="29"/>
      <c r="AA213" s="195"/>
      <c r="AB213" s="196"/>
    </row>
    <row r="214" spans="23:28" x14ac:dyDescent="0.3">
      <c r="W214" s="26"/>
      <c r="X214" s="27"/>
      <c r="Y214" s="28"/>
      <c r="Z214" s="29"/>
      <c r="AA214" s="195"/>
      <c r="AB214" s="196"/>
    </row>
    <row r="215" spans="23:28" x14ac:dyDescent="0.3">
      <c r="W215" s="26"/>
      <c r="X215" s="27"/>
      <c r="Y215" s="28"/>
      <c r="Z215" s="29"/>
      <c r="AA215" s="195"/>
      <c r="AB215" s="196"/>
    </row>
    <row r="216" spans="23:28" x14ac:dyDescent="0.3">
      <c r="W216" s="26"/>
      <c r="X216" s="27"/>
      <c r="Y216" s="28"/>
      <c r="Z216" s="29"/>
      <c r="AA216" s="195"/>
      <c r="AB216" s="196"/>
    </row>
    <row r="217" spans="23:28" x14ac:dyDescent="0.3">
      <c r="W217" s="26"/>
      <c r="X217" s="27"/>
      <c r="Y217" s="28"/>
      <c r="Z217" s="29"/>
      <c r="AA217" s="195"/>
      <c r="AB217" s="196"/>
    </row>
    <row r="218" spans="23:28" x14ac:dyDescent="0.3">
      <c r="W218" s="26"/>
      <c r="X218" s="27"/>
      <c r="Y218" s="28"/>
      <c r="Z218" s="29"/>
      <c r="AA218" s="195"/>
      <c r="AB218" s="196"/>
    </row>
    <row r="219" spans="23:28" x14ac:dyDescent="0.3">
      <c r="W219" s="26"/>
      <c r="X219" s="27"/>
      <c r="Y219" s="28"/>
      <c r="Z219" s="29"/>
      <c r="AA219" s="195"/>
      <c r="AB219" s="196"/>
    </row>
    <row r="220" spans="23:28" x14ac:dyDescent="0.3">
      <c r="W220" s="26"/>
      <c r="X220" s="27"/>
      <c r="Y220" s="28"/>
      <c r="Z220" s="29"/>
      <c r="AA220" s="195"/>
      <c r="AB220" s="196"/>
    </row>
    <row r="221" spans="23:28" x14ac:dyDescent="0.3">
      <c r="W221" s="26"/>
      <c r="X221" s="27"/>
      <c r="Y221" s="28"/>
      <c r="Z221" s="29"/>
      <c r="AA221" s="195"/>
      <c r="AB221" s="196"/>
    </row>
    <row r="222" spans="23:28" x14ac:dyDescent="0.3">
      <c r="W222" s="26"/>
      <c r="X222" s="27"/>
      <c r="Y222" s="28"/>
      <c r="Z222" s="29"/>
      <c r="AA222" s="195"/>
      <c r="AB222" s="196"/>
    </row>
    <row r="223" spans="23:28" x14ac:dyDescent="0.3">
      <c r="W223" s="26"/>
      <c r="X223" s="27"/>
      <c r="Y223" s="28"/>
      <c r="Z223" s="29"/>
      <c r="AA223" s="195"/>
      <c r="AB223" s="196"/>
    </row>
    <row r="224" spans="23:28" x14ac:dyDescent="0.3">
      <c r="W224" s="26"/>
      <c r="X224" s="27"/>
      <c r="Y224" s="28"/>
      <c r="Z224" s="29"/>
      <c r="AA224" s="195"/>
      <c r="AB224" s="196"/>
    </row>
    <row r="225" spans="23:28" x14ac:dyDescent="0.3">
      <c r="W225" s="26"/>
      <c r="X225" s="27"/>
      <c r="Y225" s="28"/>
      <c r="Z225" s="29"/>
      <c r="AA225" s="195"/>
      <c r="AB225" s="196"/>
    </row>
    <row r="226" spans="23:28" x14ac:dyDescent="0.3">
      <c r="W226" s="26"/>
      <c r="X226" s="27"/>
      <c r="Y226" s="28"/>
      <c r="Z226" s="29"/>
      <c r="AA226" s="195"/>
      <c r="AB226" s="196"/>
    </row>
    <row r="227" spans="23:28" x14ac:dyDescent="0.3">
      <c r="W227" s="26"/>
      <c r="X227" s="27"/>
      <c r="Y227" s="28"/>
      <c r="Z227" s="29"/>
      <c r="AA227" s="195"/>
      <c r="AB227" s="196"/>
    </row>
    <row r="228" spans="23:28" x14ac:dyDescent="0.3">
      <c r="W228" s="26"/>
      <c r="X228" s="27"/>
      <c r="Y228" s="28"/>
      <c r="Z228" s="29"/>
      <c r="AA228" s="195"/>
      <c r="AB228" s="196"/>
    </row>
    <row r="229" spans="23:28" x14ac:dyDescent="0.3">
      <c r="W229" s="26"/>
      <c r="X229" s="27"/>
      <c r="Y229" s="28"/>
      <c r="Z229" s="29"/>
      <c r="AA229" s="195"/>
      <c r="AB229" s="196"/>
    </row>
    <row r="230" spans="23:28" x14ac:dyDescent="0.3">
      <c r="W230" s="26"/>
      <c r="X230" s="27"/>
      <c r="Y230" s="28"/>
      <c r="Z230" s="29"/>
      <c r="AA230" s="195"/>
      <c r="AB230" s="196"/>
    </row>
    <row r="231" spans="23:28" x14ac:dyDescent="0.3">
      <c r="W231" s="26"/>
      <c r="X231" s="27"/>
      <c r="Y231" s="28"/>
      <c r="Z231" s="29"/>
      <c r="AA231" s="195"/>
      <c r="AB231" s="196"/>
    </row>
    <row r="232" spans="23:28" x14ac:dyDescent="0.3">
      <c r="W232" s="26"/>
      <c r="X232" s="27"/>
      <c r="Y232" s="28"/>
      <c r="Z232" s="29"/>
      <c r="AA232" s="195"/>
      <c r="AB232" s="196"/>
    </row>
    <row r="233" spans="23:28" x14ac:dyDescent="0.3">
      <c r="W233" s="26"/>
      <c r="X233" s="27"/>
      <c r="Y233" s="28"/>
      <c r="Z233" s="29"/>
      <c r="AA233" s="195"/>
      <c r="AB233" s="196"/>
    </row>
    <row r="234" spans="23:28" x14ac:dyDescent="0.3">
      <c r="W234" s="26"/>
      <c r="X234" s="27"/>
      <c r="Y234" s="28"/>
      <c r="Z234" s="29"/>
      <c r="AA234" s="195"/>
      <c r="AB234" s="196"/>
    </row>
    <row r="235" spans="23:28" x14ac:dyDescent="0.3">
      <c r="W235" s="26"/>
      <c r="X235" s="27"/>
      <c r="Y235" s="28"/>
      <c r="Z235" s="29"/>
      <c r="AA235" s="195"/>
      <c r="AB235" s="196"/>
    </row>
    <row r="236" spans="23:28" x14ac:dyDescent="0.3">
      <c r="W236" s="26"/>
      <c r="X236" s="27"/>
      <c r="Y236" s="28"/>
      <c r="Z236" s="29"/>
      <c r="AA236" s="195"/>
      <c r="AB236" s="196"/>
    </row>
    <row r="237" spans="23:28" x14ac:dyDescent="0.3">
      <c r="W237" s="26"/>
      <c r="X237" s="27"/>
      <c r="Y237" s="28"/>
      <c r="Z237" s="29"/>
      <c r="AA237" s="195"/>
      <c r="AB237" s="196"/>
    </row>
    <row r="238" spans="23:28" x14ac:dyDescent="0.3">
      <c r="W238" s="26"/>
      <c r="X238" s="27"/>
      <c r="Y238" s="28"/>
      <c r="Z238" s="29"/>
      <c r="AA238" s="195"/>
      <c r="AB238" s="196"/>
    </row>
    <row r="239" spans="23:28" x14ac:dyDescent="0.3">
      <c r="W239" s="26"/>
      <c r="X239" s="27"/>
      <c r="Y239" s="28"/>
      <c r="Z239" s="29"/>
      <c r="AA239" s="195"/>
      <c r="AB239" s="196"/>
    </row>
    <row r="240" spans="23:28" x14ac:dyDescent="0.3">
      <c r="W240" s="26"/>
      <c r="X240" s="27"/>
      <c r="Y240" s="28"/>
      <c r="Z240" s="29"/>
      <c r="AA240" s="195"/>
      <c r="AB240" s="196"/>
    </row>
    <row r="241" spans="23:28" x14ac:dyDescent="0.3">
      <c r="W241" s="26"/>
      <c r="X241" s="27"/>
      <c r="Y241" s="28"/>
      <c r="Z241" s="29"/>
      <c r="AA241" s="195"/>
      <c r="AB241" s="196"/>
    </row>
    <row r="242" spans="23:28" x14ac:dyDescent="0.3">
      <c r="W242" s="26"/>
      <c r="X242" s="27"/>
      <c r="Y242" s="28"/>
      <c r="Z242" s="29"/>
      <c r="AA242" s="195"/>
      <c r="AB242" s="196"/>
    </row>
    <row r="243" spans="23:28" x14ac:dyDescent="0.3">
      <c r="W243" s="26"/>
      <c r="X243" s="27"/>
      <c r="Y243" s="28"/>
      <c r="Z243" s="29"/>
      <c r="AA243" s="195"/>
      <c r="AB243" s="196"/>
    </row>
    <row r="244" spans="23:28" x14ac:dyDescent="0.3">
      <c r="W244" s="26"/>
      <c r="X244" s="27"/>
      <c r="Y244" s="28"/>
      <c r="Z244" s="29"/>
      <c r="AA244" s="195"/>
      <c r="AB244" s="196"/>
    </row>
    <row r="245" spans="23:28" x14ac:dyDescent="0.3">
      <c r="W245" s="26"/>
      <c r="X245" s="27"/>
      <c r="Y245" s="28"/>
      <c r="Z245" s="29"/>
      <c r="AA245" s="195"/>
      <c r="AB245" s="196"/>
    </row>
    <row r="246" spans="23:28" x14ac:dyDescent="0.3">
      <c r="W246" s="26"/>
      <c r="X246" s="27"/>
      <c r="Y246" s="28"/>
      <c r="Z246" s="29"/>
      <c r="AA246" s="195"/>
      <c r="AB246" s="196"/>
    </row>
    <row r="247" spans="23:28" x14ac:dyDescent="0.3">
      <c r="W247" s="26"/>
      <c r="X247" s="27"/>
      <c r="Y247" s="28"/>
      <c r="Z247" s="29"/>
      <c r="AA247" s="195"/>
      <c r="AB247" s="196"/>
    </row>
    <row r="248" spans="23:28" x14ac:dyDescent="0.3">
      <c r="W248" s="26"/>
      <c r="X248" s="27"/>
      <c r="Y248" s="28"/>
      <c r="Z248" s="29"/>
      <c r="AA248" s="195"/>
      <c r="AB248" s="196"/>
    </row>
    <row r="249" spans="23:28" x14ac:dyDescent="0.3">
      <c r="W249" s="26"/>
      <c r="X249" s="27"/>
      <c r="Y249" s="28"/>
      <c r="Z249" s="29"/>
      <c r="AA249" s="195"/>
      <c r="AB249" s="196"/>
    </row>
    <row r="250" spans="23:28" x14ac:dyDescent="0.3">
      <c r="W250" s="26"/>
      <c r="X250" s="27"/>
      <c r="Y250" s="28"/>
      <c r="Z250" s="29"/>
      <c r="AA250" s="195"/>
      <c r="AB250" s="196"/>
    </row>
    <row r="251" spans="23:28" x14ac:dyDescent="0.3">
      <c r="W251" s="26"/>
      <c r="X251" s="27"/>
      <c r="Y251" s="28"/>
      <c r="Z251" s="29"/>
      <c r="AA251" s="195"/>
      <c r="AB251" s="196"/>
    </row>
    <row r="252" spans="23:28" x14ac:dyDescent="0.3">
      <c r="W252" s="26"/>
      <c r="X252" s="27"/>
      <c r="Y252" s="28"/>
      <c r="Z252" s="29"/>
      <c r="AA252" s="195"/>
      <c r="AB252" s="196"/>
    </row>
    <row r="253" spans="23:28" x14ac:dyDescent="0.3">
      <c r="W253" s="26"/>
      <c r="X253" s="27"/>
      <c r="Y253" s="28"/>
      <c r="Z253" s="29"/>
      <c r="AA253" s="195"/>
      <c r="AB253" s="196"/>
    </row>
    <row r="254" spans="23:28" x14ac:dyDescent="0.3">
      <c r="W254" s="26"/>
      <c r="X254" s="27"/>
      <c r="Y254" s="28"/>
      <c r="Z254" s="29"/>
      <c r="AA254" s="195"/>
      <c r="AB254" s="196"/>
    </row>
    <row r="255" spans="23:28" x14ac:dyDescent="0.3">
      <c r="W255" s="26"/>
      <c r="X255" s="27"/>
      <c r="Y255" s="28"/>
      <c r="Z255" s="29"/>
      <c r="AA255" s="195"/>
      <c r="AB255" s="196"/>
    </row>
    <row r="256" spans="23:28" x14ac:dyDescent="0.3">
      <c r="W256" s="26"/>
      <c r="X256" s="27"/>
      <c r="Y256" s="28"/>
      <c r="Z256" s="29"/>
      <c r="AA256" s="195"/>
      <c r="AB256" s="196"/>
    </row>
    <row r="257" spans="23:28" x14ac:dyDescent="0.3">
      <c r="W257" s="26"/>
      <c r="X257" s="27"/>
      <c r="Y257" s="28"/>
      <c r="Z257" s="29"/>
      <c r="AA257" s="195"/>
      <c r="AB257" s="196"/>
    </row>
    <row r="258" spans="23:28" x14ac:dyDescent="0.3">
      <c r="W258" s="26"/>
      <c r="X258" s="27"/>
      <c r="Y258" s="28"/>
      <c r="Z258" s="29"/>
      <c r="AA258" s="195"/>
      <c r="AB258" s="196"/>
    </row>
    <row r="259" spans="23:28" x14ac:dyDescent="0.3">
      <c r="W259" s="192"/>
      <c r="X259" s="151"/>
      <c r="Y259" s="152"/>
      <c r="Z259" s="153"/>
      <c r="AA259" s="204"/>
      <c r="AB259" s="205"/>
    </row>
    <row r="260" spans="23:28" x14ac:dyDescent="0.3">
      <c r="W260" s="26"/>
      <c r="X260" s="27"/>
      <c r="Y260" s="28"/>
      <c r="Z260" s="29"/>
      <c r="AA260" s="195"/>
      <c r="AB260" s="196"/>
    </row>
    <row r="261" spans="23:28" x14ac:dyDescent="0.3">
      <c r="W261" s="26"/>
      <c r="X261" s="27"/>
      <c r="Y261" s="28"/>
      <c r="Z261" s="29"/>
      <c r="AA261" s="195"/>
      <c r="AB261" s="196"/>
    </row>
    <row r="262" spans="23:28" x14ac:dyDescent="0.3">
      <c r="W262" s="26"/>
      <c r="X262" s="27"/>
      <c r="Y262" s="28"/>
      <c r="Z262" s="29"/>
      <c r="AA262" s="195"/>
      <c r="AB262" s="196"/>
    </row>
    <row r="263" spans="23:28" x14ac:dyDescent="0.3">
      <c r="W263" s="26"/>
      <c r="X263" s="27"/>
      <c r="Y263" s="28"/>
      <c r="Z263" s="29"/>
      <c r="AA263" s="195"/>
      <c r="AB263" s="196"/>
    </row>
    <row r="264" spans="23:28" x14ac:dyDescent="0.3">
      <c r="W264" s="26"/>
      <c r="X264" s="27"/>
      <c r="Y264" s="28"/>
      <c r="Z264" s="29"/>
      <c r="AA264" s="195"/>
      <c r="AB264" s="196"/>
    </row>
    <row r="265" spans="23:28" x14ac:dyDescent="0.3">
      <c r="W265" s="26"/>
      <c r="X265" s="27"/>
      <c r="Y265" s="28"/>
      <c r="Z265" s="29"/>
      <c r="AA265" s="195"/>
      <c r="AB265" s="196"/>
    </row>
    <row r="266" spans="23:28" x14ac:dyDescent="0.3">
      <c r="W266" s="26"/>
      <c r="X266" s="27"/>
      <c r="Y266" s="28"/>
      <c r="Z266" s="29"/>
      <c r="AA266" s="195"/>
      <c r="AB266" s="196"/>
    </row>
    <row r="267" spans="23:28" x14ac:dyDescent="0.3">
      <c r="W267" s="26"/>
      <c r="X267" s="27"/>
      <c r="Y267" s="28"/>
      <c r="Z267" s="29"/>
      <c r="AA267" s="195"/>
      <c r="AB267" s="196"/>
    </row>
    <row r="268" spans="23:28" x14ac:dyDescent="0.3">
      <c r="W268" s="26"/>
      <c r="X268" s="27"/>
      <c r="Y268" s="28"/>
      <c r="Z268" s="29"/>
      <c r="AA268" s="195"/>
      <c r="AB268" s="196"/>
    </row>
    <row r="269" spans="23:28" x14ac:dyDescent="0.3">
      <c r="W269" s="26"/>
      <c r="X269" s="27"/>
      <c r="Y269" s="28"/>
      <c r="Z269" s="29"/>
      <c r="AA269" s="195"/>
      <c r="AB269" s="196"/>
    </row>
    <row r="270" spans="23:28" x14ac:dyDescent="0.3">
      <c r="W270" s="26"/>
      <c r="X270" s="27"/>
      <c r="Y270" s="28"/>
      <c r="Z270" s="29"/>
      <c r="AA270" s="195"/>
      <c r="AB270" s="196"/>
    </row>
    <row r="271" spans="23:28" x14ac:dyDescent="0.3">
      <c r="W271" s="26"/>
      <c r="X271" s="27"/>
      <c r="Y271" s="28"/>
      <c r="Z271" s="29"/>
      <c r="AA271" s="195"/>
      <c r="AB271" s="196"/>
    </row>
    <row r="272" spans="23:28" x14ac:dyDescent="0.3">
      <c r="W272" s="26"/>
      <c r="X272" s="27"/>
      <c r="Y272" s="28"/>
      <c r="Z272" s="29"/>
      <c r="AA272" s="195"/>
      <c r="AB272" s="196"/>
    </row>
    <row r="273" spans="23:28" x14ac:dyDescent="0.3">
      <c r="W273" s="26"/>
      <c r="X273" s="27"/>
      <c r="Y273" s="28"/>
      <c r="Z273" s="29"/>
      <c r="AA273" s="195"/>
      <c r="AB273" s="196"/>
    </row>
    <row r="274" spans="23:28" x14ac:dyDescent="0.3">
      <c r="W274" s="26"/>
      <c r="X274" s="27"/>
      <c r="Y274" s="28"/>
      <c r="Z274" s="29"/>
      <c r="AA274" s="195"/>
      <c r="AB274" s="196"/>
    </row>
    <row r="275" spans="23:28" x14ac:dyDescent="0.3">
      <c r="W275" s="26"/>
      <c r="X275" s="27"/>
      <c r="Y275" s="28"/>
      <c r="Z275" s="29"/>
      <c r="AA275" s="195"/>
      <c r="AB275" s="196"/>
    </row>
    <row r="276" spans="23:28" x14ac:dyDescent="0.3">
      <c r="W276" s="26"/>
      <c r="X276" s="27"/>
      <c r="Y276" s="28"/>
      <c r="Z276" s="29"/>
      <c r="AA276" s="195"/>
      <c r="AB276" s="196"/>
    </row>
    <row r="277" spans="23:28" x14ac:dyDescent="0.3">
      <c r="W277" s="26"/>
      <c r="X277" s="27"/>
      <c r="Y277" s="28"/>
      <c r="Z277" s="29"/>
      <c r="AA277" s="195"/>
      <c r="AB277" s="196"/>
    </row>
    <row r="278" spans="23:28" x14ac:dyDescent="0.3">
      <c r="W278" s="26"/>
      <c r="X278" s="27"/>
      <c r="Y278" s="28"/>
      <c r="Z278" s="29"/>
      <c r="AA278" s="195"/>
      <c r="AB278" s="196"/>
    </row>
    <row r="279" spans="23:28" x14ac:dyDescent="0.3">
      <c r="W279" s="26"/>
      <c r="X279" s="27"/>
      <c r="Y279" s="28"/>
      <c r="Z279" s="29"/>
      <c r="AA279" s="195"/>
      <c r="AB279" s="196"/>
    </row>
    <row r="280" spans="23:28" x14ac:dyDescent="0.3">
      <c r="W280" s="26"/>
      <c r="X280" s="27"/>
      <c r="Y280" s="28"/>
      <c r="Z280" s="29"/>
      <c r="AA280" s="195"/>
      <c r="AB280" s="196"/>
    </row>
    <row r="281" spans="23:28" x14ac:dyDescent="0.3">
      <c r="W281" s="26"/>
      <c r="X281" s="27"/>
      <c r="Y281" s="28"/>
      <c r="Z281" s="29"/>
      <c r="AA281" s="195"/>
      <c r="AB281" s="196"/>
    </row>
    <row r="282" spans="23:28" x14ac:dyDescent="0.3">
      <c r="W282" s="26"/>
      <c r="X282" s="27"/>
      <c r="Y282" s="28"/>
      <c r="Z282" s="29"/>
      <c r="AA282" s="195"/>
      <c r="AB282" s="196"/>
    </row>
    <row r="283" spans="23:28" x14ac:dyDescent="0.3">
      <c r="W283" s="26"/>
      <c r="X283" s="27"/>
      <c r="Y283" s="28"/>
      <c r="Z283" s="29"/>
      <c r="AA283" s="195"/>
      <c r="AB283" s="196"/>
    </row>
    <row r="284" spans="23:28" x14ac:dyDescent="0.3">
      <c r="W284" s="26"/>
      <c r="X284" s="27"/>
      <c r="Y284" s="28"/>
      <c r="Z284" s="29"/>
      <c r="AA284" s="195"/>
      <c r="AB284" s="196"/>
    </row>
    <row r="285" spans="23:28" x14ac:dyDescent="0.3">
      <c r="W285" s="26"/>
      <c r="X285" s="27"/>
      <c r="Y285" s="28"/>
      <c r="Z285" s="29"/>
      <c r="AA285" s="195"/>
      <c r="AB285" s="196"/>
    </row>
    <row r="286" spans="23:28" x14ac:dyDescent="0.3">
      <c r="W286" s="26"/>
      <c r="X286" s="27"/>
      <c r="Y286" s="28"/>
      <c r="Z286" s="29"/>
      <c r="AA286" s="195"/>
      <c r="AB286" s="196"/>
    </row>
    <row r="287" spans="23:28" x14ac:dyDescent="0.3">
      <c r="W287" s="26"/>
      <c r="X287" s="27"/>
      <c r="Y287" s="28"/>
      <c r="Z287" s="29"/>
      <c r="AA287" s="195"/>
      <c r="AB287" s="196"/>
    </row>
    <row r="288" spans="23:28" x14ac:dyDescent="0.3">
      <c r="W288" s="26"/>
      <c r="X288" s="27"/>
      <c r="Y288" s="28"/>
      <c r="Z288" s="29"/>
      <c r="AA288" s="195"/>
      <c r="AB288" s="196"/>
    </row>
    <row r="289" spans="23:28" x14ac:dyDescent="0.3">
      <c r="W289" s="26"/>
      <c r="X289" s="27"/>
      <c r="Y289" s="28"/>
      <c r="Z289" s="29"/>
      <c r="AA289" s="195"/>
      <c r="AB289" s="196"/>
    </row>
    <row r="290" spans="23:28" x14ac:dyDescent="0.3">
      <c r="W290" s="26"/>
      <c r="X290" s="27"/>
      <c r="Y290" s="28"/>
      <c r="Z290" s="29"/>
      <c r="AA290" s="195"/>
      <c r="AB290" s="196"/>
    </row>
    <row r="291" spans="23:28" x14ac:dyDescent="0.3">
      <c r="W291" s="26"/>
      <c r="X291" s="27"/>
      <c r="Y291" s="28"/>
      <c r="Z291" s="29"/>
      <c r="AA291" s="195"/>
      <c r="AB291" s="196"/>
    </row>
    <row r="292" spans="23:28" x14ac:dyDescent="0.3">
      <c r="W292" s="26"/>
      <c r="X292" s="27"/>
      <c r="Y292" s="28"/>
      <c r="Z292" s="29"/>
      <c r="AA292" s="195"/>
      <c r="AB292" s="196"/>
    </row>
    <row r="293" spans="23:28" x14ac:dyDescent="0.3">
      <c r="W293" s="26"/>
      <c r="X293" s="27"/>
      <c r="Y293" s="28"/>
      <c r="Z293" s="29"/>
      <c r="AA293" s="195"/>
      <c r="AB293" s="196"/>
    </row>
    <row r="294" spans="23:28" x14ac:dyDescent="0.3">
      <c r="W294" s="26"/>
      <c r="X294" s="27"/>
      <c r="Y294" s="28"/>
      <c r="Z294" s="29"/>
      <c r="AA294" s="195"/>
      <c r="AB294" s="196"/>
    </row>
    <row r="295" spans="23:28" x14ac:dyDescent="0.3">
      <c r="W295" s="26"/>
      <c r="X295" s="27"/>
      <c r="Y295" s="28"/>
      <c r="Z295" s="29"/>
      <c r="AA295" s="195"/>
      <c r="AB295" s="196"/>
    </row>
    <row r="296" spans="23:28" x14ac:dyDescent="0.3">
      <c r="W296" s="26"/>
      <c r="X296" s="27"/>
      <c r="Y296" s="28"/>
      <c r="Z296" s="29"/>
      <c r="AA296" s="195"/>
      <c r="AB296" s="196"/>
    </row>
    <row r="297" spans="23:28" x14ac:dyDescent="0.3">
      <c r="W297" s="26"/>
      <c r="X297" s="27"/>
      <c r="Y297" s="28"/>
      <c r="Z297" s="29"/>
      <c r="AA297" s="195"/>
      <c r="AB297" s="196"/>
    </row>
    <row r="298" spans="23:28" x14ac:dyDescent="0.3">
      <c r="W298" s="26"/>
      <c r="X298" s="27"/>
      <c r="Y298" s="28"/>
      <c r="Z298" s="29"/>
      <c r="AA298" s="195"/>
      <c r="AB298" s="196"/>
    </row>
    <row r="299" spans="23:28" x14ac:dyDescent="0.3">
      <c r="W299" s="26"/>
      <c r="X299" s="27"/>
      <c r="Y299" s="28"/>
      <c r="Z299" s="29"/>
      <c r="AA299" s="195"/>
      <c r="AB299" s="196"/>
    </row>
    <row r="300" spans="23:28" x14ac:dyDescent="0.3">
      <c r="W300" s="26"/>
      <c r="X300" s="27"/>
      <c r="Y300" s="28"/>
      <c r="Z300" s="29"/>
      <c r="AA300" s="195"/>
      <c r="AB300" s="196"/>
    </row>
    <row r="301" spans="23:28" x14ac:dyDescent="0.3">
      <c r="W301" s="26"/>
      <c r="X301" s="27"/>
      <c r="Y301" s="28"/>
      <c r="Z301" s="29"/>
      <c r="AA301" s="195"/>
      <c r="AB301" s="196"/>
    </row>
    <row r="302" spans="23:28" x14ac:dyDescent="0.3">
      <c r="W302" s="26"/>
      <c r="X302" s="27"/>
      <c r="Y302" s="28"/>
      <c r="Z302" s="29"/>
      <c r="AA302" s="195"/>
      <c r="AB302" s="196"/>
    </row>
    <row r="303" spans="23:28" x14ac:dyDescent="0.3">
      <c r="W303" s="26"/>
      <c r="X303" s="27"/>
      <c r="Y303" s="28"/>
      <c r="Z303" s="29"/>
      <c r="AA303" s="195"/>
      <c r="AB303" s="196"/>
    </row>
    <row r="304" spans="23:28" x14ac:dyDescent="0.3">
      <c r="W304" s="26"/>
      <c r="X304" s="27"/>
      <c r="Y304" s="28"/>
      <c r="Z304" s="29"/>
      <c r="AA304" s="195"/>
      <c r="AB304" s="196"/>
    </row>
    <row r="305" spans="23:28" x14ac:dyDescent="0.3">
      <c r="W305" s="26"/>
      <c r="X305" s="27"/>
      <c r="Y305" s="28"/>
      <c r="Z305" s="29"/>
      <c r="AA305" s="195"/>
      <c r="AB305" s="196"/>
    </row>
    <row r="306" spans="23:28" x14ac:dyDescent="0.3">
      <c r="W306" s="26"/>
      <c r="X306" s="27"/>
      <c r="Y306" s="28"/>
      <c r="Z306" s="29"/>
      <c r="AA306" s="195"/>
      <c r="AB306" s="196"/>
    </row>
    <row r="307" spans="23:28" x14ac:dyDescent="0.3">
      <c r="W307" s="26"/>
      <c r="X307" s="27"/>
      <c r="Y307" s="28"/>
      <c r="Z307" s="29"/>
      <c r="AA307" s="195"/>
      <c r="AB307" s="196"/>
    </row>
    <row r="308" spans="23:28" x14ac:dyDescent="0.3">
      <c r="W308" s="26"/>
      <c r="X308" s="27"/>
      <c r="Y308" s="28"/>
      <c r="Z308" s="29"/>
      <c r="AA308" s="195"/>
      <c r="AB308" s="196"/>
    </row>
    <row r="309" spans="23:28" x14ac:dyDescent="0.3">
      <c r="W309" s="26"/>
      <c r="X309" s="27"/>
      <c r="Y309" s="28"/>
      <c r="Z309" s="29"/>
      <c r="AA309" s="195"/>
      <c r="AB309" s="196"/>
    </row>
    <row r="310" spans="23:28" x14ac:dyDescent="0.3">
      <c r="W310" s="26"/>
      <c r="X310" s="27"/>
      <c r="Y310" s="28"/>
      <c r="Z310" s="29"/>
      <c r="AA310" s="195"/>
      <c r="AB310" s="196"/>
    </row>
    <row r="311" spans="23:28" x14ac:dyDescent="0.3">
      <c r="W311" s="26"/>
      <c r="X311" s="27"/>
      <c r="Y311" s="28"/>
      <c r="Z311" s="29"/>
      <c r="AA311" s="195"/>
      <c r="AB311" s="196"/>
    </row>
    <row r="312" spans="23:28" x14ac:dyDescent="0.3">
      <c r="W312" s="26"/>
      <c r="X312" s="27"/>
      <c r="Y312" s="28"/>
      <c r="Z312" s="29"/>
      <c r="AA312" s="195"/>
      <c r="AB312" s="196"/>
    </row>
    <row r="313" spans="23:28" x14ac:dyDescent="0.3">
      <c r="W313" s="26"/>
      <c r="X313" s="27"/>
      <c r="Y313" s="28"/>
      <c r="Z313" s="29"/>
      <c r="AA313" s="195"/>
      <c r="AB313" s="196"/>
    </row>
    <row r="314" spans="23:28" x14ac:dyDescent="0.3">
      <c r="W314" s="26"/>
      <c r="X314" s="27"/>
      <c r="Y314" s="28"/>
      <c r="Z314" s="29"/>
      <c r="AA314" s="195"/>
      <c r="AB314" s="196"/>
    </row>
    <row r="315" spans="23:28" x14ac:dyDescent="0.3">
      <c r="W315" s="26"/>
      <c r="X315" s="27"/>
      <c r="Y315" s="28"/>
      <c r="Z315" s="29"/>
      <c r="AA315" s="195"/>
      <c r="AB315" s="196"/>
    </row>
    <row r="316" spans="23:28" x14ac:dyDescent="0.3">
      <c r="W316" s="26"/>
      <c r="X316" s="27"/>
      <c r="Y316" s="28"/>
      <c r="Z316" s="29"/>
      <c r="AA316" s="195"/>
      <c r="AB316" s="196"/>
    </row>
    <row r="317" spans="23:28" x14ac:dyDescent="0.3">
      <c r="W317" s="26"/>
      <c r="X317" s="27"/>
      <c r="Y317" s="28"/>
      <c r="Z317" s="29"/>
      <c r="AA317" s="195"/>
      <c r="AB317" s="196"/>
    </row>
    <row r="318" spans="23:28" x14ac:dyDescent="0.3">
      <c r="W318" s="26"/>
      <c r="X318" s="27"/>
      <c r="Y318" s="28"/>
      <c r="Z318" s="29"/>
      <c r="AA318" s="195"/>
      <c r="AB318" s="196"/>
    </row>
    <row r="319" spans="23:28" x14ac:dyDescent="0.3">
      <c r="W319" s="26"/>
      <c r="X319" s="27"/>
      <c r="Y319" s="28"/>
      <c r="Z319" s="29"/>
      <c r="AA319" s="195"/>
      <c r="AB319" s="196"/>
    </row>
    <row r="320" spans="23:28" x14ac:dyDescent="0.3">
      <c r="W320" s="26"/>
      <c r="X320" s="27"/>
      <c r="Y320" s="28"/>
      <c r="Z320" s="29"/>
      <c r="AA320" s="195"/>
      <c r="AB320" s="196"/>
    </row>
    <row r="321" spans="23:28" x14ac:dyDescent="0.3">
      <c r="W321" s="26"/>
      <c r="X321" s="27"/>
      <c r="Y321" s="28"/>
      <c r="Z321" s="29"/>
      <c r="AA321" s="195"/>
      <c r="AB321" s="196"/>
    </row>
    <row r="322" spans="23:28" x14ac:dyDescent="0.3">
      <c r="W322" s="26"/>
      <c r="X322" s="27"/>
      <c r="Y322" s="28"/>
      <c r="Z322" s="29"/>
      <c r="AA322" s="195"/>
      <c r="AB322" s="196"/>
    </row>
    <row r="323" spans="23:28" x14ac:dyDescent="0.3">
      <c r="W323" s="26"/>
      <c r="X323" s="27"/>
      <c r="Y323" s="28"/>
      <c r="Z323" s="29"/>
      <c r="AA323" s="195"/>
      <c r="AB323" s="196"/>
    </row>
    <row r="324" spans="23:28" x14ac:dyDescent="0.3">
      <c r="W324" s="26"/>
      <c r="X324" s="27"/>
      <c r="Y324" s="28"/>
      <c r="Z324" s="29"/>
      <c r="AA324" s="195"/>
      <c r="AB324" s="196"/>
    </row>
    <row r="325" spans="23:28" x14ac:dyDescent="0.3">
      <c r="W325" s="192"/>
      <c r="X325" s="151"/>
      <c r="Y325" s="152"/>
      <c r="Z325" s="153"/>
      <c r="AA325" s="204"/>
      <c r="AB325" s="205"/>
    </row>
    <row r="326" spans="23:28" x14ac:dyDescent="0.3">
      <c r="W326" s="26"/>
      <c r="X326" s="27"/>
      <c r="Y326" s="28"/>
      <c r="Z326" s="29"/>
      <c r="AA326" s="195"/>
      <c r="AB326" s="196"/>
    </row>
    <row r="327" spans="23:28" x14ac:dyDescent="0.3">
      <c r="W327" s="26"/>
      <c r="X327" s="27"/>
      <c r="Y327" s="28"/>
      <c r="Z327" s="29"/>
      <c r="AA327" s="195"/>
      <c r="AB327" s="196"/>
    </row>
    <row r="328" spans="23:28" x14ac:dyDescent="0.3">
      <c r="W328" s="26"/>
      <c r="X328" s="27"/>
      <c r="Y328" s="28"/>
      <c r="Z328" s="29"/>
      <c r="AA328" s="195"/>
      <c r="AB328" s="196"/>
    </row>
    <row r="329" spans="23:28" x14ac:dyDescent="0.3">
      <c r="W329" s="26"/>
      <c r="X329" s="27"/>
      <c r="Y329" s="28"/>
      <c r="Z329" s="29"/>
      <c r="AA329" s="195"/>
      <c r="AB329" s="196"/>
    </row>
    <row r="330" spans="23:28" x14ac:dyDescent="0.3">
      <c r="W330" s="26"/>
      <c r="X330" s="27"/>
      <c r="Y330" s="28"/>
      <c r="Z330" s="29"/>
      <c r="AA330" s="195"/>
      <c r="AB330" s="196"/>
    </row>
    <row r="331" spans="23:28" x14ac:dyDescent="0.3">
      <c r="W331" s="26"/>
      <c r="X331" s="27"/>
      <c r="Y331" s="28"/>
      <c r="Z331" s="29"/>
      <c r="AA331" s="195"/>
      <c r="AB331" s="196"/>
    </row>
    <row r="332" spans="23:28" x14ac:dyDescent="0.3">
      <c r="W332" s="26"/>
      <c r="X332" s="27"/>
      <c r="Y332" s="28"/>
      <c r="Z332" s="29"/>
      <c r="AA332" s="195"/>
      <c r="AB332" s="196"/>
    </row>
    <row r="333" spans="23:28" x14ac:dyDescent="0.3">
      <c r="W333" s="26"/>
      <c r="X333" s="27"/>
      <c r="Y333" s="28"/>
      <c r="Z333" s="29"/>
      <c r="AA333" s="195"/>
      <c r="AB333" s="196"/>
    </row>
    <row r="334" spans="23:28" x14ac:dyDescent="0.3">
      <c r="W334" s="26"/>
      <c r="X334" s="27"/>
      <c r="Y334" s="28"/>
      <c r="Z334" s="29"/>
      <c r="AA334" s="195"/>
      <c r="AB334" s="196"/>
    </row>
    <row r="335" spans="23:28" x14ac:dyDescent="0.3">
      <c r="W335" s="26"/>
      <c r="X335" s="27"/>
      <c r="Y335" s="28"/>
      <c r="Z335" s="29"/>
      <c r="AA335" s="195"/>
      <c r="AB335" s="196"/>
    </row>
    <row r="336" spans="23:28" x14ac:dyDescent="0.3">
      <c r="W336" s="26"/>
      <c r="X336" s="27"/>
      <c r="Y336" s="28"/>
      <c r="Z336" s="29"/>
      <c r="AA336" s="195"/>
      <c r="AB336" s="196"/>
    </row>
    <row r="337" spans="23:28" x14ac:dyDescent="0.3">
      <c r="W337" s="26"/>
      <c r="X337" s="27"/>
      <c r="Y337" s="28"/>
      <c r="Z337" s="29"/>
      <c r="AA337" s="195"/>
      <c r="AB337" s="196"/>
    </row>
    <row r="338" spans="23:28" x14ac:dyDescent="0.3">
      <c r="W338" s="26"/>
      <c r="X338" s="27"/>
      <c r="Y338" s="28"/>
      <c r="Z338" s="29"/>
      <c r="AA338" s="195"/>
      <c r="AB338" s="196"/>
    </row>
    <row r="339" spans="23:28" x14ac:dyDescent="0.3">
      <c r="W339" s="26"/>
      <c r="X339" s="27"/>
      <c r="Y339" s="28"/>
      <c r="Z339" s="29"/>
      <c r="AA339" s="195"/>
      <c r="AB339" s="196"/>
    </row>
    <row r="340" spans="23:28" x14ac:dyDescent="0.3">
      <c r="W340" s="26"/>
      <c r="X340" s="27"/>
      <c r="Y340" s="28"/>
      <c r="Z340" s="29"/>
      <c r="AA340" s="195"/>
      <c r="AB340" s="196"/>
    </row>
    <row r="341" spans="23:28" x14ac:dyDescent="0.3">
      <c r="W341" s="26"/>
      <c r="X341" s="27"/>
      <c r="Y341" s="28"/>
      <c r="Z341" s="29"/>
      <c r="AA341" s="195"/>
      <c r="AB341" s="196"/>
    </row>
    <row r="342" spans="23:28" x14ac:dyDescent="0.3">
      <c r="W342" s="26"/>
      <c r="X342" s="27"/>
      <c r="Y342" s="28"/>
      <c r="Z342" s="29"/>
      <c r="AA342" s="195"/>
      <c r="AB342" s="196"/>
    </row>
    <row r="343" spans="23:28" x14ac:dyDescent="0.3">
      <c r="W343" s="26"/>
      <c r="X343" s="27"/>
      <c r="Y343" s="28"/>
      <c r="Z343" s="29"/>
      <c r="AA343" s="195"/>
      <c r="AB343" s="196"/>
    </row>
    <row r="344" spans="23:28" x14ac:dyDescent="0.3">
      <c r="X344" s="27"/>
    </row>
  </sheetData>
  <sheetProtection formatColumns="0" formatRows="0" autoFilter="0"/>
  <autoFilter ref="C109:K180"/>
  <mergeCells count="12">
    <mergeCell ref="L1:V1"/>
    <mergeCell ref="E13:H13"/>
    <mergeCell ref="E15:H15"/>
    <mergeCell ref="E17:H17"/>
    <mergeCell ref="E35:H35"/>
    <mergeCell ref="E102:H102"/>
    <mergeCell ref="E56:H56"/>
    <mergeCell ref="E58:H58"/>
    <mergeCell ref="E60:H60"/>
    <mergeCell ref="J64:J65"/>
    <mergeCell ref="E98:H98"/>
    <mergeCell ref="E100:H100"/>
  </mergeCell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59"/>
  <sheetViews>
    <sheetView showGridLines="0" zoomScaleNormal="100" workbookViewId="0">
      <pane ySplit="1" topLeftCell="A46" activePane="bottomLeft" state="frozen"/>
      <selection activeCell="I97" sqref="I97:I127"/>
      <selection pane="bottomLeft" activeCell="F10" sqref="F10"/>
    </sheetView>
  </sheetViews>
  <sheetFormatPr defaultRowHeight="13.5" x14ac:dyDescent="0.3"/>
  <cols>
    <col min="1" max="1" width="8.33203125" hidden="1" customWidth="1"/>
    <col min="2" max="2" width="1.6640625" customWidth="1"/>
    <col min="3" max="3" width="4.1640625" customWidth="1"/>
    <col min="4" max="4" width="4.33203125" customWidth="1"/>
    <col min="5" max="5" width="6.5" customWidth="1"/>
    <col min="6" max="6" width="75" customWidth="1"/>
    <col min="7" max="7" width="8.6640625" customWidth="1"/>
    <col min="8" max="8" width="11.1640625" customWidth="1"/>
    <col min="9" max="9" width="12.6640625" style="1" customWidth="1"/>
    <col min="10" max="10" width="23.5" customWidth="1"/>
    <col min="11" max="11" width="15.5" hidden="1" customWidth="1"/>
    <col min="12" max="12" width="0" hidden="1" customWidth="1"/>
    <col min="13" max="18" width="9.33203125" hidden="1" customWidth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style="2" hidden="1" customWidth="1"/>
    <col min="24" max="24" width="12.33203125" style="3" hidden="1" customWidth="1"/>
    <col min="25" max="25" width="15" style="4" hidden="1" customWidth="1"/>
    <col min="26" max="26" width="11" style="5" hidden="1" customWidth="1"/>
    <col min="27" max="27" width="15" style="210" hidden="1" customWidth="1"/>
    <col min="28" max="28" width="16.33203125" style="8" hidden="1" customWidth="1"/>
    <col min="29" max="29" width="11" style="211" hidden="1" customWidth="1"/>
    <col min="30" max="30" width="15" customWidth="1"/>
    <col min="31" max="31" width="16.33203125" customWidth="1"/>
    <col min="44" max="65" width="9.33203125" hidden="1" customWidth="1"/>
  </cols>
  <sheetData>
    <row r="1" spans="2:46" ht="36.950000000000003" customHeight="1" x14ac:dyDescent="0.3"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AT1" s="9" t="s">
        <v>330</v>
      </c>
    </row>
    <row r="2" spans="2:46" ht="15" customHeight="1" x14ac:dyDescent="0.3">
      <c r="D2" s="244" t="s">
        <v>380</v>
      </c>
      <c r="E2" s="249"/>
      <c r="F2" s="250" t="s">
        <v>353</v>
      </c>
      <c r="AT2" s="9"/>
    </row>
    <row r="3" spans="2:46" ht="15" customHeight="1" x14ac:dyDescent="0.3">
      <c r="D3" s="244"/>
      <c r="E3" s="249"/>
      <c r="F3" s="251"/>
      <c r="AT3" s="9"/>
    </row>
    <row r="4" spans="2:46" ht="15" customHeight="1" x14ac:dyDescent="0.3">
      <c r="D4" s="244" t="s">
        <v>381</v>
      </c>
      <c r="E4" s="252"/>
      <c r="F4" s="246" t="s">
        <v>7</v>
      </c>
      <c r="AT4" s="9"/>
    </row>
    <row r="5" spans="2:46" ht="15" customHeight="1" x14ac:dyDescent="0.3">
      <c r="D5" s="244"/>
      <c r="E5" s="252"/>
      <c r="F5" s="245"/>
      <c r="AT5" s="9"/>
    </row>
    <row r="6" spans="2:46" ht="15" customHeight="1" x14ac:dyDescent="0.3">
      <c r="D6" s="252" t="s">
        <v>382</v>
      </c>
      <c r="E6" s="252"/>
      <c r="F6" s="246" t="s">
        <v>387</v>
      </c>
      <c r="AT6" s="9"/>
    </row>
    <row r="7" spans="2:46" ht="15" customHeight="1" x14ac:dyDescent="0.3">
      <c r="D7" s="253"/>
      <c r="E7" s="253"/>
      <c r="F7" s="253"/>
      <c r="AT7" s="9"/>
    </row>
    <row r="8" spans="2:46" ht="15" customHeight="1" x14ac:dyDescent="0.3">
      <c r="D8" s="247" t="s">
        <v>383</v>
      </c>
      <c r="E8" s="253"/>
      <c r="F8" s="248" t="s">
        <v>385</v>
      </c>
      <c r="AT8" s="9"/>
    </row>
    <row r="9" spans="2:46" ht="26.25" customHeight="1" x14ac:dyDescent="0.3">
      <c r="B9" s="10"/>
      <c r="C9" s="11"/>
      <c r="D9" s="11"/>
      <c r="E9" s="11"/>
      <c r="F9" s="11"/>
      <c r="G9" s="11"/>
      <c r="H9" s="11"/>
      <c r="I9" s="12"/>
      <c r="J9" s="11"/>
      <c r="K9" s="13"/>
      <c r="AT9" s="9" t="s">
        <v>1</v>
      </c>
    </row>
    <row r="10" spans="2:46" ht="36.950000000000003" customHeight="1" x14ac:dyDescent="0.3">
      <c r="B10" s="14"/>
      <c r="C10" s="15"/>
      <c r="D10" s="16" t="s">
        <v>2</v>
      </c>
      <c r="E10" s="15"/>
      <c r="F10" s="15"/>
      <c r="G10" s="15"/>
      <c r="H10" s="15"/>
      <c r="I10" s="17"/>
      <c r="J10" s="15"/>
      <c r="K10" s="18"/>
      <c r="M10" s="19" t="s">
        <v>3</v>
      </c>
      <c r="AT10" s="9" t="s">
        <v>4</v>
      </c>
    </row>
    <row r="11" spans="2:46" ht="6.95" customHeight="1" x14ac:dyDescent="0.3">
      <c r="B11" s="14"/>
      <c r="C11" s="15"/>
      <c r="D11" s="15"/>
      <c r="E11" s="15"/>
      <c r="F11" s="15"/>
      <c r="G11" s="15"/>
      <c r="H11" s="15"/>
      <c r="I11" s="17"/>
      <c r="J11" s="15"/>
      <c r="K11" s="18"/>
    </row>
    <row r="12" spans="2:46" ht="15" x14ac:dyDescent="0.3">
      <c r="B12" s="14"/>
      <c r="C12" s="15"/>
      <c r="D12" s="20" t="s">
        <v>5</v>
      </c>
      <c r="E12" s="15"/>
      <c r="F12" s="15"/>
      <c r="G12" s="15"/>
      <c r="H12" s="15"/>
      <c r="I12" s="17"/>
      <c r="J12" s="15"/>
      <c r="K12" s="18"/>
    </row>
    <row r="13" spans="2:46" ht="16.5" customHeight="1" x14ac:dyDescent="0.3">
      <c r="B13" s="14"/>
      <c r="C13" s="15"/>
      <c r="D13" s="15"/>
      <c r="E13" s="313" t="str">
        <f>'[1]Rekapitulace stavby'!K6</f>
        <v>Revitalizace ZŠ a MŠ Kvasiny</v>
      </c>
      <c r="F13" s="314"/>
      <c r="G13" s="314"/>
      <c r="H13" s="314"/>
      <c r="I13" s="17"/>
      <c r="J13" s="15"/>
      <c r="K13" s="18"/>
    </row>
    <row r="14" spans="2:46" ht="15" x14ac:dyDescent="0.3">
      <c r="B14" s="14"/>
      <c r="C14" s="15"/>
      <c r="D14" s="20" t="s">
        <v>6</v>
      </c>
      <c r="E14" s="15"/>
      <c r="F14" s="15"/>
      <c r="G14" s="15"/>
      <c r="H14" s="15"/>
      <c r="I14" s="17"/>
      <c r="J14" s="15"/>
      <c r="K14" s="18"/>
    </row>
    <row r="15" spans="2:46" s="21" customFormat="1" ht="16.5" customHeight="1" x14ac:dyDescent="0.3">
      <c r="B15" s="22"/>
      <c r="C15" s="23"/>
      <c r="D15" s="23"/>
      <c r="E15" s="313" t="s">
        <v>7</v>
      </c>
      <c r="F15" s="315"/>
      <c r="G15" s="315"/>
      <c r="H15" s="315"/>
      <c r="I15" s="24"/>
      <c r="J15" s="23"/>
      <c r="K15" s="25"/>
      <c r="W15" s="26"/>
      <c r="X15" s="27"/>
      <c r="Y15" s="28"/>
      <c r="Z15" s="29"/>
      <c r="AA15" s="212"/>
      <c r="AB15" s="31"/>
      <c r="AC15" s="213"/>
    </row>
    <row r="16" spans="2:46" s="21" customFormat="1" ht="15" x14ac:dyDescent="0.3">
      <c r="B16" s="22"/>
      <c r="C16" s="23"/>
      <c r="D16" s="20" t="s">
        <v>8</v>
      </c>
      <c r="E16" s="23"/>
      <c r="F16" s="23"/>
      <c r="G16" s="23"/>
      <c r="H16" s="23"/>
      <c r="I16" s="24"/>
      <c r="J16" s="23"/>
      <c r="K16" s="25"/>
      <c r="W16" s="26"/>
      <c r="X16" s="27"/>
      <c r="Y16" s="28"/>
      <c r="Z16" s="29"/>
      <c r="AA16" s="212"/>
      <c r="AB16" s="31"/>
      <c r="AC16" s="213"/>
    </row>
    <row r="17" spans="2:29" s="21" customFormat="1" ht="36.950000000000003" customHeight="1" x14ac:dyDescent="0.3">
      <c r="B17" s="22"/>
      <c r="C17" s="23"/>
      <c r="D17" s="23"/>
      <c r="E17" s="316" t="s">
        <v>331</v>
      </c>
      <c r="F17" s="315"/>
      <c r="G17" s="315"/>
      <c r="H17" s="315"/>
      <c r="I17" s="24"/>
      <c r="J17" s="23"/>
      <c r="K17" s="25"/>
      <c r="W17" s="26"/>
      <c r="X17" s="27"/>
      <c r="Y17" s="28"/>
      <c r="Z17" s="29"/>
      <c r="AA17" s="212"/>
      <c r="AB17" s="31"/>
      <c r="AC17" s="213"/>
    </row>
    <row r="18" spans="2:29" s="21" customFormat="1" x14ac:dyDescent="0.3">
      <c r="B18" s="22"/>
      <c r="C18" s="23"/>
      <c r="D18" s="23"/>
      <c r="E18" s="23"/>
      <c r="F18" s="23"/>
      <c r="G18" s="23"/>
      <c r="H18" s="23"/>
      <c r="I18" s="24"/>
      <c r="J18" s="23"/>
      <c r="K18" s="25"/>
      <c r="W18" s="26"/>
      <c r="X18" s="27"/>
      <c r="Y18" s="28"/>
      <c r="Z18" s="29"/>
      <c r="AA18" s="212"/>
      <c r="AB18" s="31"/>
      <c r="AC18" s="213"/>
    </row>
    <row r="19" spans="2:29" s="21" customFormat="1" ht="14.45" customHeight="1" x14ac:dyDescent="0.3">
      <c r="B19" s="22"/>
      <c r="C19" s="23"/>
      <c r="D19" s="20" t="s">
        <v>10</v>
      </c>
      <c r="E19" s="23"/>
      <c r="F19" s="32" t="s">
        <v>11</v>
      </c>
      <c r="G19" s="23"/>
      <c r="H19" s="23"/>
      <c r="I19" s="33" t="s">
        <v>12</v>
      </c>
      <c r="J19" s="32" t="s">
        <v>11</v>
      </c>
      <c r="K19" s="25"/>
      <c r="W19" s="26"/>
      <c r="X19" s="27"/>
      <c r="Y19" s="28"/>
      <c r="Z19" s="29" t="s">
        <v>12</v>
      </c>
      <c r="AA19" s="212"/>
      <c r="AB19" s="31"/>
      <c r="AC19" s="213"/>
    </row>
    <row r="20" spans="2:29" s="21" customFormat="1" ht="14.45" customHeight="1" x14ac:dyDescent="0.3">
      <c r="B20" s="22"/>
      <c r="C20" s="23"/>
      <c r="D20" s="20" t="s">
        <v>13</v>
      </c>
      <c r="E20" s="23"/>
      <c r="F20" s="32" t="s">
        <v>14</v>
      </c>
      <c r="G20" s="23"/>
      <c r="H20" s="23"/>
      <c r="I20" s="33" t="s">
        <v>15</v>
      </c>
      <c r="J20" s="34" t="str">
        <f>'[1]Rekapitulace stavby'!AN8</f>
        <v>22. 11. 2018</v>
      </c>
      <c r="K20" s="25"/>
      <c r="W20" s="26"/>
      <c r="X20" s="27"/>
      <c r="Y20" s="28"/>
      <c r="Z20" s="29" t="s">
        <v>15</v>
      </c>
      <c r="AA20" s="212"/>
      <c r="AB20" s="31"/>
      <c r="AC20" s="213"/>
    </row>
    <row r="21" spans="2:29" s="21" customFormat="1" ht="10.9" customHeight="1" x14ac:dyDescent="0.3">
      <c r="B21" s="22"/>
      <c r="C21" s="23"/>
      <c r="D21" s="23"/>
      <c r="E21" s="23"/>
      <c r="F21" s="23"/>
      <c r="G21" s="23"/>
      <c r="H21" s="23"/>
      <c r="I21" s="24"/>
      <c r="J21" s="23"/>
      <c r="K21" s="25"/>
      <c r="W21" s="26"/>
      <c r="X21" s="27"/>
      <c r="Y21" s="28"/>
      <c r="Z21" s="29"/>
      <c r="AA21" s="212"/>
      <c r="AB21" s="31"/>
      <c r="AC21" s="213"/>
    </row>
    <row r="22" spans="2:29" s="21" customFormat="1" ht="14.45" customHeight="1" x14ac:dyDescent="0.3">
      <c r="B22" s="22"/>
      <c r="C22" s="23"/>
      <c r="D22" s="20" t="s">
        <v>16</v>
      </c>
      <c r="E22" s="23"/>
      <c r="F22" s="23"/>
      <c r="G22" s="23"/>
      <c r="H22" s="23"/>
      <c r="I22" s="33" t="s">
        <v>17</v>
      </c>
      <c r="J22" s="32" t="s">
        <v>18</v>
      </c>
      <c r="K22" s="25"/>
      <c r="W22" s="26"/>
      <c r="X22" s="27"/>
      <c r="Y22" s="28"/>
      <c r="Z22" s="29" t="s">
        <v>17</v>
      </c>
      <c r="AA22" s="212"/>
      <c r="AB22" s="31"/>
      <c r="AC22" s="213"/>
    </row>
    <row r="23" spans="2:29" s="21" customFormat="1" ht="18" customHeight="1" x14ac:dyDescent="0.3">
      <c r="B23" s="22"/>
      <c r="C23" s="23"/>
      <c r="D23" s="23"/>
      <c r="E23" s="32" t="s">
        <v>19</v>
      </c>
      <c r="F23" s="23"/>
      <c r="G23" s="23"/>
      <c r="H23" s="23"/>
      <c r="I23" s="33" t="s">
        <v>20</v>
      </c>
      <c r="J23" s="32" t="s">
        <v>21</v>
      </c>
      <c r="K23" s="25"/>
      <c r="W23" s="26"/>
      <c r="X23" s="27"/>
      <c r="Y23" s="28"/>
      <c r="Z23" s="29" t="s">
        <v>20</v>
      </c>
      <c r="AA23" s="212"/>
      <c r="AB23" s="31"/>
      <c r="AC23" s="213"/>
    </row>
    <row r="24" spans="2:29" s="21" customFormat="1" ht="6.95" customHeight="1" x14ac:dyDescent="0.3">
      <c r="B24" s="22"/>
      <c r="C24" s="23"/>
      <c r="D24" s="23"/>
      <c r="E24" s="23"/>
      <c r="F24" s="23"/>
      <c r="G24" s="23"/>
      <c r="H24" s="23"/>
      <c r="I24" s="24"/>
      <c r="J24" s="23"/>
      <c r="K24" s="25"/>
      <c r="W24" s="26"/>
      <c r="X24" s="27"/>
      <c r="Y24" s="28"/>
      <c r="Z24" s="29"/>
      <c r="AA24" s="212"/>
      <c r="AB24" s="31"/>
      <c r="AC24" s="213"/>
    </row>
    <row r="25" spans="2:29" s="21" customFormat="1" ht="14.45" customHeight="1" x14ac:dyDescent="0.3">
      <c r="B25" s="22"/>
      <c r="C25" s="23"/>
      <c r="D25" s="20" t="s">
        <v>22</v>
      </c>
      <c r="E25" s="23"/>
      <c r="F25" s="23"/>
      <c r="G25" s="23"/>
      <c r="H25" s="23"/>
      <c r="I25" s="33" t="s">
        <v>17</v>
      </c>
      <c r="J25" s="32" t="str">
        <f>IF('[1]Rekapitulace stavby'!AN13="Vyplň údaj","",IF('[1]Rekapitulace stavby'!AN13="","",'[1]Rekapitulace stavby'!AN13))</f>
        <v/>
      </c>
      <c r="K25" s="25"/>
      <c r="W25" s="26"/>
      <c r="X25" s="27"/>
      <c r="Y25" s="28"/>
      <c r="Z25" s="29" t="s">
        <v>17</v>
      </c>
      <c r="AA25" s="212"/>
      <c r="AB25" s="31"/>
      <c r="AC25" s="213"/>
    </row>
    <row r="26" spans="2:29" s="21" customFormat="1" ht="18" customHeight="1" x14ac:dyDescent="0.3">
      <c r="B26" s="22"/>
      <c r="C26" s="23"/>
      <c r="D26" s="23"/>
      <c r="E26" s="32" t="str">
        <f>IF('[1]Rekapitulace stavby'!E14="Vyplň údaj","",IF('[1]Rekapitulace stavby'!E14="","",'[1]Rekapitulace stavby'!E14))</f>
        <v/>
      </c>
      <c r="F26" s="23"/>
      <c r="G26" s="23"/>
      <c r="H26" s="23"/>
      <c r="I26" s="33" t="s">
        <v>20</v>
      </c>
      <c r="J26" s="32" t="str">
        <f>IF('[1]Rekapitulace stavby'!AN14="Vyplň údaj","",IF('[1]Rekapitulace stavby'!AN14="","",'[1]Rekapitulace stavby'!AN14))</f>
        <v/>
      </c>
      <c r="K26" s="25"/>
      <c r="W26" s="26"/>
      <c r="X26" s="27"/>
      <c r="Y26" s="28"/>
      <c r="Z26" s="29" t="s">
        <v>20</v>
      </c>
      <c r="AA26" s="212"/>
      <c r="AB26" s="31"/>
      <c r="AC26" s="213"/>
    </row>
    <row r="27" spans="2:29" s="21" customFormat="1" ht="6.95" customHeight="1" x14ac:dyDescent="0.3">
      <c r="B27" s="22"/>
      <c r="C27" s="23"/>
      <c r="D27" s="23"/>
      <c r="E27" s="23"/>
      <c r="F27" s="23"/>
      <c r="G27" s="23"/>
      <c r="H27" s="23"/>
      <c r="I27" s="24"/>
      <c r="J27" s="23"/>
      <c r="K27" s="25"/>
      <c r="W27" s="26"/>
      <c r="X27" s="27"/>
      <c r="Y27" s="28"/>
      <c r="Z27" s="29"/>
      <c r="AA27" s="212"/>
      <c r="AB27" s="31"/>
      <c r="AC27" s="213"/>
    </row>
    <row r="28" spans="2:29" s="21" customFormat="1" ht="14.45" customHeight="1" x14ac:dyDescent="0.3">
      <c r="B28" s="22"/>
      <c r="C28" s="23"/>
      <c r="D28" s="20" t="s">
        <v>23</v>
      </c>
      <c r="E28" s="23"/>
      <c r="F28" s="23"/>
      <c r="G28" s="23"/>
      <c r="H28" s="23"/>
      <c r="I28" s="33" t="s">
        <v>17</v>
      </c>
      <c r="J28" s="32" t="str">
        <f>IF('[1]Rekapitulace stavby'!AN16="","",'[1]Rekapitulace stavby'!AN16)</f>
        <v>24286923</v>
      </c>
      <c r="K28" s="25"/>
      <c r="W28" s="26"/>
      <c r="X28" s="27"/>
      <c r="Y28" s="28"/>
      <c r="Z28" s="29" t="s">
        <v>17</v>
      </c>
      <c r="AA28" s="212"/>
      <c r="AB28" s="31"/>
      <c r="AC28" s="213"/>
    </row>
    <row r="29" spans="2:29" s="21" customFormat="1" ht="18" customHeight="1" x14ac:dyDescent="0.3">
      <c r="B29" s="22"/>
      <c r="C29" s="23"/>
      <c r="D29" s="23"/>
      <c r="E29" s="32" t="str">
        <f>IF('[1]Rekapitulace stavby'!E17="","",'[1]Rekapitulace stavby'!E17)</f>
        <v>ŘEZANINA &amp; BARTOŇ, s.r.o.</v>
      </c>
      <c r="F29" s="23"/>
      <c r="G29" s="23"/>
      <c r="H29" s="23"/>
      <c r="I29" s="33" t="s">
        <v>20</v>
      </c>
      <c r="J29" s="32" t="str">
        <f>IF('[1]Rekapitulace stavby'!AN17="","",'[1]Rekapitulace stavby'!AN17)</f>
        <v>CZ24286923</v>
      </c>
      <c r="K29" s="25"/>
      <c r="W29" s="26"/>
      <c r="X29" s="27"/>
      <c r="Y29" s="28"/>
      <c r="Z29" s="29" t="s">
        <v>20</v>
      </c>
      <c r="AA29" s="212"/>
      <c r="AB29" s="31"/>
      <c r="AC29" s="213"/>
    </row>
    <row r="30" spans="2:29" s="21" customFormat="1" ht="6.95" customHeight="1" x14ac:dyDescent="0.3">
      <c r="B30" s="22"/>
      <c r="C30" s="23"/>
      <c r="D30" s="23"/>
      <c r="E30" s="23"/>
      <c r="F30" s="23"/>
      <c r="G30" s="23"/>
      <c r="H30" s="23"/>
      <c r="I30" s="24"/>
      <c r="J30" s="23"/>
      <c r="K30" s="25"/>
      <c r="W30" s="26"/>
      <c r="X30" s="27"/>
      <c r="Y30" s="28"/>
      <c r="Z30" s="29"/>
      <c r="AA30" s="212"/>
      <c r="AB30" s="31"/>
      <c r="AC30" s="213"/>
    </row>
    <row r="31" spans="2:29" s="21" customFormat="1" ht="6.95" customHeight="1" x14ac:dyDescent="0.3">
      <c r="B31" s="22"/>
      <c r="C31" s="23"/>
      <c r="D31" s="23"/>
      <c r="E31" s="23"/>
      <c r="F31" s="23"/>
      <c r="G31" s="23"/>
      <c r="H31" s="23"/>
      <c r="I31" s="24"/>
      <c r="J31" s="23"/>
      <c r="K31" s="25"/>
      <c r="W31" s="26"/>
      <c r="X31" s="27"/>
      <c r="Y31" s="28"/>
      <c r="Z31" s="29"/>
      <c r="AA31" s="212"/>
      <c r="AB31" s="31"/>
      <c r="AC31" s="213"/>
    </row>
    <row r="32" spans="2:29" s="21" customFormat="1" ht="6.95" customHeight="1" x14ac:dyDescent="0.3">
      <c r="B32" s="22"/>
      <c r="C32" s="23"/>
      <c r="D32" s="23"/>
      <c r="E32" s="23"/>
      <c r="F32" s="23"/>
      <c r="G32" s="23"/>
      <c r="H32" s="23"/>
      <c r="I32" s="24"/>
      <c r="J32" s="23"/>
      <c r="K32" s="25"/>
      <c r="W32" s="26"/>
      <c r="X32" s="27"/>
      <c r="Y32" s="28"/>
      <c r="Z32" s="29"/>
      <c r="AA32" s="212"/>
      <c r="AB32" s="31"/>
      <c r="AC32" s="213"/>
    </row>
    <row r="33" spans="2:29" s="21" customFormat="1" ht="6.95" customHeight="1" x14ac:dyDescent="0.3">
      <c r="B33" s="22"/>
      <c r="C33" s="23"/>
      <c r="D33" s="23"/>
      <c r="E33" s="23"/>
      <c r="F33" s="23"/>
      <c r="G33" s="23"/>
      <c r="H33" s="23"/>
      <c r="I33" s="24"/>
      <c r="J33" s="23"/>
      <c r="K33" s="25"/>
      <c r="W33" s="26"/>
      <c r="X33" s="27"/>
      <c r="Y33" s="28"/>
      <c r="Z33" s="29"/>
      <c r="AA33" s="212"/>
      <c r="AB33" s="31"/>
      <c r="AC33" s="213"/>
    </row>
    <row r="34" spans="2:29" s="21" customFormat="1" ht="14.45" customHeight="1" x14ac:dyDescent="0.3">
      <c r="B34" s="22"/>
      <c r="C34" s="23"/>
      <c r="D34" s="20" t="s">
        <v>24</v>
      </c>
      <c r="E34" s="23"/>
      <c r="F34" s="23"/>
      <c r="G34" s="23"/>
      <c r="H34" s="23"/>
      <c r="I34" s="24"/>
      <c r="J34" s="23"/>
      <c r="K34" s="25"/>
      <c r="W34" s="26"/>
      <c r="X34" s="27"/>
      <c r="Y34" s="28"/>
      <c r="Z34" s="29"/>
      <c r="AA34" s="212"/>
      <c r="AB34" s="31"/>
      <c r="AC34" s="213"/>
    </row>
    <row r="35" spans="2:29" s="39" customFormat="1" ht="156.75" customHeight="1" x14ac:dyDescent="0.3">
      <c r="B35" s="35"/>
      <c r="C35" s="36"/>
      <c r="D35" s="36"/>
      <c r="E35" s="317" t="s">
        <v>25</v>
      </c>
      <c r="F35" s="317"/>
      <c r="G35" s="317"/>
      <c r="H35" s="317"/>
      <c r="I35" s="37"/>
      <c r="J35" s="36"/>
      <c r="K35" s="38"/>
      <c r="W35" s="40"/>
      <c r="X35" s="41"/>
      <c r="Y35" s="42"/>
      <c r="Z35" s="43"/>
      <c r="AA35" s="214"/>
      <c r="AB35" s="46"/>
      <c r="AC35" s="215"/>
    </row>
    <row r="36" spans="2:29" s="21" customFormat="1" ht="6.95" customHeight="1" x14ac:dyDescent="0.3">
      <c r="B36" s="22"/>
      <c r="C36" s="23"/>
      <c r="D36" s="23"/>
      <c r="E36" s="23"/>
      <c r="F36" s="23"/>
      <c r="G36" s="23"/>
      <c r="H36" s="23"/>
      <c r="I36" s="24"/>
      <c r="J36" s="23"/>
      <c r="K36" s="25"/>
      <c r="W36" s="26"/>
      <c r="X36" s="27"/>
      <c r="Y36" s="28"/>
      <c r="Z36" s="29"/>
      <c r="AA36" s="212"/>
      <c r="AB36" s="31"/>
      <c r="AC36" s="213"/>
    </row>
    <row r="37" spans="2:29" s="21" customFormat="1" ht="6.95" customHeight="1" x14ac:dyDescent="0.3">
      <c r="B37" s="22"/>
      <c r="C37" s="23"/>
      <c r="D37" s="47"/>
      <c r="E37" s="47"/>
      <c r="F37" s="47"/>
      <c r="G37" s="47"/>
      <c r="H37" s="47"/>
      <c r="I37" s="48"/>
      <c r="J37" s="47"/>
      <c r="K37" s="49"/>
      <c r="W37" s="26"/>
      <c r="X37" s="27"/>
      <c r="Y37" s="28"/>
      <c r="Z37" s="29"/>
      <c r="AA37" s="212"/>
      <c r="AB37" s="31"/>
      <c r="AC37" s="213"/>
    </row>
    <row r="38" spans="2:29" s="21" customFormat="1" ht="25.35" customHeight="1" x14ac:dyDescent="0.3">
      <c r="B38" s="22"/>
      <c r="C38" s="23"/>
      <c r="D38" s="50" t="s">
        <v>26</v>
      </c>
      <c r="E38" s="23"/>
      <c r="F38" s="23"/>
      <c r="G38" s="23"/>
      <c r="H38" s="23"/>
      <c r="I38" s="24"/>
      <c r="J38" s="51">
        <f>ROUND(J95,2)</f>
        <v>-109054.39999999999</v>
      </c>
      <c r="K38" s="25"/>
      <c r="W38" s="26"/>
      <c r="X38" s="27"/>
      <c r="Y38" s="28"/>
      <c r="Z38" s="29"/>
      <c r="AA38" s="212"/>
      <c r="AB38" s="31"/>
      <c r="AC38" s="213"/>
    </row>
    <row r="39" spans="2:29" s="21" customFormat="1" ht="6.95" customHeight="1" x14ac:dyDescent="0.3">
      <c r="B39" s="22"/>
      <c r="C39" s="23"/>
      <c r="D39" s="47"/>
      <c r="E39" s="47"/>
      <c r="F39" s="47"/>
      <c r="G39" s="47"/>
      <c r="H39" s="47"/>
      <c r="I39" s="48"/>
      <c r="J39" s="47"/>
      <c r="K39" s="49"/>
      <c r="W39" s="26"/>
      <c r="X39" s="27"/>
      <c r="Y39" s="28"/>
      <c r="Z39" s="29"/>
      <c r="AA39" s="212"/>
      <c r="AB39" s="31"/>
      <c r="AC39" s="213"/>
    </row>
    <row r="40" spans="2:29" s="21" customFormat="1" ht="14.45" customHeight="1" x14ac:dyDescent="0.3">
      <c r="B40" s="22"/>
      <c r="C40" s="23"/>
      <c r="D40" s="23"/>
      <c r="E40" s="23"/>
      <c r="F40" s="52" t="s">
        <v>27</v>
      </c>
      <c r="G40" s="23"/>
      <c r="H40" s="23"/>
      <c r="I40" s="53" t="s">
        <v>28</v>
      </c>
      <c r="J40" s="52" t="s">
        <v>29</v>
      </c>
      <c r="K40" s="25"/>
      <c r="W40" s="26"/>
      <c r="X40" s="27"/>
      <c r="Y40" s="28"/>
      <c r="Z40" s="29" t="s">
        <v>28</v>
      </c>
      <c r="AA40" s="212"/>
      <c r="AB40" s="31"/>
      <c r="AC40" s="213"/>
    </row>
    <row r="41" spans="2:29" s="21" customFormat="1" ht="14.45" customHeight="1" x14ac:dyDescent="0.3">
      <c r="B41" s="22"/>
      <c r="C41" s="23"/>
      <c r="D41" s="54" t="s">
        <v>30</v>
      </c>
      <c r="E41" s="54" t="s">
        <v>31</v>
      </c>
      <c r="F41" s="55">
        <f>ROUND(SUM(BE95:BE107), 2)</f>
        <v>-109054.39999999999</v>
      </c>
      <c r="G41" s="23"/>
      <c r="H41" s="23"/>
      <c r="I41" s="56">
        <v>0.21</v>
      </c>
      <c r="J41" s="55">
        <f>ROUND(ROUND((SUM(BE95:BE107)), 2)*I41, 2)</f>
        <v>-22901.42</v>
      </c>
      <c r="K41" s="25"/>
      <c r="W41" s="26"/>
      <c r="X41" s="27"/>
      <c r="Y41" s="28"/>
      <c r="Z41" s="29">
        <v>0.21</v>
      </c>
      <c r="AA41" s="212"/>
      <c r="AB41" s="31"/>
      <c r="AC41" s="213"/>
    </row>
    <row r="42" spans="2:29" s="21" customFormat="1" ht="14.45" customHeight="1" x14ac:dyDescent="0.3">
      <c r="B42" s="22"/>
      <c r="C42" s="23"/>
      <c r="D42" s="23"/>
      <c r="E42" s="54" t="s">
        <v>32</v>
      </c>
      <c r="F42" s="55">
        <f>ROUND(SUM(BF95:BF107), 2)</f>
        <v>0</v>
      </c>
      <c r="G42" s="23"/>
      <c r="H42" s="23"/>
      <c r="I42" s="56">
        <v>0.15</v>
      </c>
      <c r="J42" s="55">
        <f>ROUND(ROUND((SUM(BF95:BF107)), 2)*I42, 2)</f>
        <v>0</v>
      </c>
      <c r="K42" s="25"/>
      <c r="W42" s="26"/>
      <c r="X42" s="27"/>
      <c r="Y42" s="28"/>
      <c r="Z42" s="29">
        <v>0.15</v>
      </c>
      <c r="AA42" s="212"/>
      <c r="AB42" s="31"/>
      <c r="AC42" s="213"/>
    </row>
    <row r="43" spans="2:29" s="21" customFormat="1" ht="14.45" hidden="1" customHeight="1" x14ac:dyDescent="0.3">
      <c r="B43" s="22"/>
      <c r="C43" s="23"/>
      <c r="D43" s="23"/>
      <c r="E43" s="54" t="s">
        <v>33</v>
      </c>
      <c r="F43" s="55">
        <f>ROUND(SUM(BG95:BG107), 2)</f>
        <v>0</v>
      </c>
      <c r="G43" s="23"/>
      <c r="H43" s="23"/>
      <c r="I43" s="56">
        <v>0.21</v>
      </c>
      <c r="J43" s="55">
        <v>0</v>
      </c>
      <c r="K43" s="25"/>
      <c r="W43" s="26"/>
      <c r="X43" s="27"/>
      <c r="Y43" s="28"/>
      <c r="Z43" s="29">
        <v>0.21</v>
      </c>
      <c r="AA43" s="212"/>
      <c r="AB43" s="31"/>
      <c r="AC43" s="213"/>
    </row>
    <row r="44" spans="2:29" s="21" customFormat="1" ht="14.45" hidden="1" customHeight="1" x14ac:dyDescent="0.3">
      <c r="B44" s="22"/>
      <c r="C44" s="23"/>
      <c r="D44" s="23"/>
      <c r="E44" s="54" t="s">
        <v>34</v>
      </c>
      <c r="F44" s="55">
        <f>ROUND(SUM(BH95:BH107), 2)</f>
        <v>0</v>
      </c>
      <c r="G44" s="23"/>
      <c r="H44" s="23"/>
      <c r="I44" s="56">
        <v>0.15</v>
      </c>
      <c r="J44" s="55">
        <v>0</v>
      </c>
      <c r="K44" s="25"/>
      <c r="W44" s="26"/>
      <c r="X44" s="27"/>
      <c r="Y44" s="28"/>
      <c r="Z44" s="29">
        <v>0.15</v>
      </c>
      <c r="AA44" s="212"/>
      <c r="AB44" s="31"/>
      <c r="AC44" s="213"/>
    </row>
    <row r="45" spans="2:29" s="21" customFormat="1" ht="14.45" hidden="1" customHeight="1" x14ac:dyDescent="0.3">
      <c r="B45" s="22"/>
      <c r="C45" s="23"/>
      <c r="D45" s="23"/>
      <c r="E45" s="54" t="s">
        <v>35</v>
      </c>
      <c r="F45" s="55">
        <f>ROUND(SUM(BI95:BI107), 2)</f>
        <v>0</v>
      </c>
      <c r="G45" s="23"/>
      <c r="H45" s="23"/>
      <c r="I45" s="56">
        <v>0</v>
      </c>
      <c r="J45" s="55">
        <v>0</v>
      </c>
      <c r="K45" s="25"/>
      <c r="W45" s="26"/>
      <c r="X45" s="27"/>
      <c r="Y45" s="28"/>
      <c r="Z45" s="29">
        <v>0</v>
      </c>
      <c r="AA45" s="212"/>
      <c r="AB45" s="31"/>
      <c r="AC45" s="213"/>
    </row>
    <row r="46" spans="2:29" s="21" customFormat="1" ht="6.95" customHeight="1" x14ac:dyDescent="0.3">
      <c r="B46" s="22"/>
      <c r="C46" s="23"/>
      <c r="D46" s="23"/>
      <c r="E46" s="23"/>
      <c r="F46" s="23"/>
      <c r="G46" s="23"/>
      <c r="H46" s="23"/>
      <c r="I46" s="24"/>
      <c r="J46" s="23"/>
      <c r="K46" s="25"/>
      <c r="W46" s="26"/>
      <c r="X46" s="27"/>
      <c r="Y46" s="28"/>
      <c r="Z46" s="29"/>
      <c r="AA46" s="212"/>
      <c r="AB46" s="31"/>
      <c r="AC46" s="213"/>
    </row>
    <row r="47" spans="2:29" s="21" customFormat="1" ht="25.35" customHeight="1" x14ac:dyDescent="0.3">
      <c r="B47" s="22"/>
      <c r="C47" s="57"/>
      <c r="D47" s="58" t="s">
        <v>36</v>
      </c>
      <c r="E47" s="59"/>
      <c r="F47" s="59"/>
      <c r="G47" s="60" t="s">
        <v>37</v>
      </c>
      <c r="H47" s="61" t="s">
        <v>38</v>
      </c>
      <c r="I47" s="62"/>
      <c r="J47" s="63">
        <f>SUM(J38:J45)</f>
        <v>-131955.82</v>
      </c>
      <c r="K47" s="64"/>
      <c r="W47" s="26"/>
      <c r="X47" s="27"/>
      <c r="Y47" s="28"/>
      <c r="Z47" s="29"/>
      <c r="AA47" s="212"/>
      <c r="AB47" s="31"/>
      <c r="AC47" s="213"/>
    </row>
    <row r="48" spans="2:29" s="21" customFormat="1" ht="14.45" customHeight="1" x14ac:dyDescent="0.3">
      <c r="B48" s="65"/>
      <c r="C48" s="66"/>
      <c r="D48" s="66"/>
      <c r="E48" s="66"/>
      <c r="F48" s="66"/>
      <c r="G48" s="66"/>
      <c r="H48" s="66"/>
      <c r="I48" s="67"/>
      <c r="J48" s="66"/>
      <c r="K48" s="68"/>
      <c r="W48" s="26"/>
      <c r="X48" s="27"/>
      <c r="Y48" s="28"/>
      <c r="Z48" s="29"/>
      <c r="AA48" s="212"/>
      <c r="AB48" s="31"/>
      <c r="AC48" s="213"/>
    </row>
    <row r="52" spans="2:29" s="21" customFormat="1" ht="6.95" customHeight="1" x14ac:dyDescent="0.3">
      <c r="B52" s="69"/>
      <c r="C52" s="70"/>
      <c r="D52" s="70"/>
      <c r="E52" s="70"/>
      <c r="F52" s="70"/>
      <c r="G52" s="70"/>
      <c r="H52" s="70"/>
      <c r="I52" s="71"/>
      <c r="J52" s="70"/>
      <c r="K52" s="72"/>
      <c r="W52" s="26"/>
      <c r="X52" s="27"/>
      <c r="Y52" s="28"/>
      <c r="Z52" s="29"/>
      <c r="AA52" s="212"/>
      <c r="AB52" s="31"/>
      <c r="AC52" s="213"/>
    </row>
    <row r="53" spans="2:29" s="21" customFormat="1" ht="36.950000000000003" customHeight="1" x14ac:dyDescent="0.3">
      <c r="B53" s="22"/>
      <c r="C53" s="16" t="s">
        <v>39</v>
      </c>
      <c r="D53" s="23"/>
      <c r="E53" s="23"/>
      <c r="F53" s="23"/>
      <c r="G53" s="23"/>
      <c r="H53" s="23"/>
      <c r="I53" s="24"/>
      <c r="J53" s="23"/>
      <c r="K53" s="25"/>
      <c r="W53" s="26"/>
      <c r="X53" s="27"/>
      <c r="Y53" s="28"/>
      <c r="Z53" s="29"/>
      <c r="AA53" s="212"/>
      <c r="AB53" s="31"/>
      <c r="AC53" s="213"/>
    </row>
    <row r="54" spans="2:29" s="21" customFormat="1" ht="6.95" customHeight="1" x14ac:dyDescent="0.3">
      <c r="B54" s="22"/>
      <c r="C54" s="23"/>
      <c r="D54" s="23"/>
      <c r="E54" s="23"/>
      <c r="F54" s="23"/>
      <c r="G54" s="23"/>
      <c r="H54" s="23"/>
      <c r="I54" s="24"/>
      <c r="J54" s="23"/>
      <c r="K54" s="25"/>
      <c r="W54" s="26"/>
      <c r="X54" s="27"/>
      <c r="Y54" s="28"/>
      <c r="Z54" s="29"/>
      <c r="AA54" s="212"/>
      <c r="AB54" s="31"/>
      <c r="AC54" s="213"/>
    </row>
    <row r="55" spans="2:29" s="21" customFormat="1" ht="14.45" customHeight="1" x14ac:dyDescent="0.3">
      <c r="B55" s="22"/>
      <c r="C55" s="20" t="s">
        <v>5</v>
      </c>
      <c r="D55" s="23"/>
      <c r="E55" s="23"/>
      <c r="F55" s="23"/>
      <c r="G55" s="23"/>
      <c r="H55" s="23"/>
      <c r="I55" s="24"/>
      <c r="J55" s="23"/>
      <c r="K55" s="25"/>
      <c r="W55" s="26"/>
      <c r="X55" s="27"/>
      <c r="Y55" s="28"/>
      <c r="Z55" s="29"/>
      <c r="AA55" s="212"/>
      <c r="AB55" s="31"/>
      <c r="AC55" s="213"/>
    </row>
    <row r="56" spans="2:29" s="21" customFormat="1" ht="16.5" customHeight="1" x14ac:dyDescent="0.3">
      <c r="B56" s="22"/>
      <c r="C56" s="23"/>
      <c r="D56" s="23"/>
      <c r="E56" s="313" t="str">
        <f>E13</f>
        <v>Revitalizace ZŠ a MŠ Kvasiny</v>
      </c>
      <c r="F56" s="314"/>
      <c r="G56" s="314"/>
      <c r="H56" s="314"/>
      <c r="I56" s="24"/>
      <c r="J56" s="23"/>
      <c r="K56" s="25"/>
      <c r="W56" s="26"/>
      <c r="X56" s="27"/>
      <c r="Y56" s="28"/>
      <c r="Z56" s="29"/>
      <c r="AA56" s="212"/>
      <c r="AB56" s="31"/>
      <c r="AC56" s="213"/>
    </row>
    <row r="57" spans="2:29" ht="15" x14ac:dyDescent="0.3">
      <c r="B57" s="14"/>
      <c r="C57" s="20" t="s">
        <v>6</v>
      </c>
      <c r="D57" s="15"/>
      <c r="E57" s="15"/>
      <c r="F57" s="15"/>
      <c r="G57" s="15"/>
      <c r="H57" s="15"/>
      <c r="I57" s="17"/>
      <c r="J57" s="15"/>
      <c r="K57" s="18"/>
    </row>
    <row r="58" spans="2:29" s="21" customFormat="1" ht="16.5" customHeight="1" x14ac:dyDescent="0.3">
      <c r="B58" s="22"/>
      <c r="C58" s="23"/>
      <c r="D58" s="23"/>
      <c r="E58" s="313" t="s">
        <v>7</v>
      </c>
      <c r="F58" s="315"/>
      <c r="G58" s="315"/>
      <c r="H58" s="315"/>
      <c r="I58" s="24"/>
      <c r="J58" s="23"/>
      <c r="K58" s="25"/>
      <c r="W58" s="26"/>
      <c r="X58" s="27"/>
      <c r="Y58" s="28"/>
      <c r="Z58" s="29"/>
      <c r="AA58" s="212"/>
      <c r="AB58" s="31"/>
      <c r="AC58" s="213"/>
    </row>
    <row r="59" spans="2:29" s="21" customFormat="1" ht="14.45" customHeight="1" x14ac:dyDescent="0.3">
      <c r="B59" s="22"/>
      <c r="C59" s="20" t="s">
        <v>8</v>
      </c>
      <c r="D59" s="23"/>
      <c r="E59" s="23"/>
      <c r="F59" s="23"/>
      <c r="G59" s="23"/>
      <c r="H59" s="23"/>
      <c r="I59" s="24"/>
      <c r="J59" s="23"/>
      <c r="K59" s="25"/>
      <c r="W59" s="26"/>
      <c r="X59" s="27"/>
      <c r="Y59" s="28"/>
      <c r="Z59" s="29"/>
      <c r="AA59" s="212"/>
      <c r="AB59" s="31"/>
      <c r="AC59" s="213"/>
    </row>
    <row r="60" spans="2:29" s="21" customFormat="1" ht="17.25" customHeight="1" x14ac:dyDescent="0.3">
      <c r="B60" s="22"/>
      <c r="C60" s="23"/>
      <c r="D60" s="23"/>
      <c r="E60" s="316" t="str">
        <f>E17</f>
        <v>I.03 - Interiér SO 03</v>
      </c>
      <c r="F60" s="315"/>
      <c r="G60" s="315"/>
      <c r="H60" s="315"/>
      <c r="I60" s="24"/>
      <c r="J60" s="23"/>
      <c r="K60" s="25"/>
      <c r="W60" s="26"/>
      <c r="X60" s="27"/>
      <c r="Y60" s="28"/>
      <c r="Z60" s="29"/>
      <c r="AA60" s="212"/>
      <c r="AB60" s="31"/>
      <c r="AC60" s="213"/>
    </row>
    <row r="61" spans="2:29" s="21" customFormat="1" ht="6.95" customHeight="1" x14ac:dyDescent="0.3">
      <c r="B61" s="22"/>
      <c r="C61" s="23"/>
      <c r="D61" s="23"/>
      <c r="E61" s="23"/>
      <c r="F61" s="23"/>
      <c r="G61" s="23"/>
      <c r="H61" s="23"/>
      <c r="I61" s="24"/>
      <c r="J61" s="23"/>
      <c r="K61" s="25"/>
      <c r="W61" s="26"/>
      <c r="X61" s="27"/>
      <c r="Y61" s="28"/>
      <c r="Z61" s="29"/>
      <c r="AA61" s="212"/>
      <c r="AB61" s="31"/>
      <c r="AC61" s="213"/>
    </row>
    <row r="62" spans="2:29" s="21" customFormat="1" ht="18" customHeight="1" x14ac:dyDescent="0.3">
      <c r="B62" s="22"/>
      <c r="C62" s="20" t="s">
        <v>13</v>
      </c>
      <c r="D62" s="23"/>
      <c r="E62" s="23"/>
      <c r="F62" s="32" t="str">
        <f>F20</f>
        <v>Kvasiny</v>
      </c>
      <c r="G62" s="23"/>
      <c r="H62" s="23"/>
      <c r="I62" s="33" t="s">
        <v>15</v>
      </c>
      <c r="J62" s="34" t="str">
        <f>IF(J20="","",J20)</f>
        <v>22. 11. 2018</v>
      </c>
      <c r="K62" s="25"/>
      <c r="W62" s="26"/>
      <c r="X62" s="27"/>
      <c r="Y62" s="28"/>
      <c r="Z62" s="29" t="s">
        <v>15</v>
      </c>
      <c r="AA62" s="212"/>
      <c r="AB62" s="31"/>
      <c r="AC62" s="213"/>
    </row>
    <row r="63" spans="2:29" s="21" customFormat="1" ht="6.95" customHeight="1" x14ac:dyDescent="0.3">
      <c r="B63" s="22"/>
      <c r="C63" s="23"/>
      <c r="D63" s="23"/>
      <c r="E63" s="23"/>
      <c r="F63" s="23"/>
      <c r="G63" s="23"/>
      <c r="H63" s="23"/>
      <c r="I63" s="24"/>
      <c r="J63" s="23"/>
      <c r="K63" s="25"/>
      <c r="W63" s="26"/>
      <c r="X63" s="27"/>
      <c r="Y63" s="28"/>
      <c r="Z63" s="29"/>
      <c r="AA63" s="212"/>
      <c r="AB63" s="31"/>
      <c r="AC63" s="213"/>
    </row>
    <row r="64" spans="2:29" s="21" customFormat="1" ht="15" x14ac:dyDescent="0.3">
      <c r="B64" s="22"/>
      <c r="C64" s="20" t="s">
        <v>16</v>
      </c>
      <c r="D64" s="23"/>
      <c r="E64" s="23"/>
      <c r="F64" s="32" t="str">
        <f>E23</f>
        <v>Obec Kvasiny, Kvasiny 81, 517 02 Kvasiny</v>
      </c>
      <c r="G64" s="23"/>
      <c r="H64" s="23"/>
      <c r="I64" s="33" t="s">
        <v>23</v>
      </c>
      <c r="J64" s="317" t="str">
        <f>E29</f>
        <v>ŘEZANINA &amp; BARTOŇ, s.r.o.</v>
      </c>
      <c r="K64" s="25"/>
      <c r="W64" s="26"/>
      <c r="X64" s="27"/>
      <c r="Y64" s="28"/>
      <c r="Z64" s="29" t="s">
        <v>23</v>
      </c>
      <c r="AA64" s="212"/>
      <c r="AB64" s="31"/>
      <c r="AC64" s="213"/>
    </row>
    <row r="65" spans="2:47" s="21" customFormat="1" ht="14.45" customHeight="1" x14ac:dyDescent="0.3">
      <c r="B65" s="22"/>
      <c r="C65" s="20" t="s">
        <v>22</v>
      </c>
      <c r="D65" s="23"/>
      <c r="E65" s="23"/>
      <c r="F65" s="32" t="str">
        <f>IF(E26="","",E26)</f>
        <v/>
      </c>
      <c r="G65" s="23"/>
      <c r="H65" s="23"/>
      <c r="I65" s="24"/>
      <c r="J65" s="318"/>
      <c r="K65" s="25"/>
      <c r="W65" s="26"/>
      <c r="X65" s="27"/>
      <c r="Y65" s="28"/>
      <c r="Z65" s="29"/>
      <c r="AA65" s="212"/>
      <c r="AB65" s="31"/>
      <c r="AC65" s="213"/>
    </row>
    <row r="66" spans="2:47" s="21" customFormat="1" ht="10.35" customHeight="1" x14ac:dyDescent="0.3">
      <c r="B66" s="22"/>
      <c r="C66" s="23"/>
      <c r="D66" s="23"/>
      <c r="E66" s="23"/>
      <c r="F66" s="23"/>
      <c r="G66" s="23"/>
      <c r="H66" s="23"/>
      <c r="I66" s="24"/>
      <c r="J66" s="23"/>
      <c r="K66" s="25"/>
      <c r="W66" s="26"/>
      <c r="X66" s="27"/>
      <c r="Y66" s="28"/>
      <c r="Z66" s="29"/>
      <c r="AA66" s="212"/>
      <c r="AB66" s="31"/>
      <c r="AC66" s="213"/>
    </row>
    <row r="67" spans="2:47" s="21" customFormat="1" ht="29.25" customHeight="1" x14ac:dyDescent="0.3">
      <c r="B67" s="22"/>
      <c r="C67" s="73" t="s">
        <v>40</v>
      </c>
      <c r="D67" s="57"/>
      <c r="E67" s="57"/>
      <c r="F67" s="57"/>
      <c r="G67" s="57"/>
      <c r="H67" s="57"/>
      <c r="I67" s="74"/>
      <c r="J67" s="75" t="s">
        <v>41</v>
      </c>
      <c r="K67" s="76"/>
      <c r="W67" s="26"/>
      <c r="X67" s="27"/>
      <c r="Y67" s="28"/>
      <c r="Z67" s="29"/>
      <c r="AA67" s="212"/>
      <c r="AB67" s="31"/>
      <c r="AC67" s="213"/>
    </row>
    <row r="68" spans="2:47" s="21" customFormat="1" ht="10.35" customHeight="1" x14ac:dyDescent="0.3">
      <c r="B68" s="22"/>
      <c r="C68" s="23"/>
      <c r="D68" s="23"/>
      <c r="E68" s="23"/>
      <c r="F68" s="23"/>
      <c r="G68" s="23"/>
      <c r="H68" s="23"/>
      <c r="I68" s="24"/>
      <c r="J68" s="23"/>
      <c r="K68" s="25"/>
      <c r="W68" s="26"/>
      <c r="X68" s="27"/>
      <c r="Y68" s="28"/>
      <c r="Z68" s="29"/>
      <c r="AA68" s="212"/>
      <c r="AB68" s="31"/>
      <c r="AC68" s="213"/>
    </row>
    <row r="69" spans="2:47" s="21" customFormat="1" ht="29.25" customHeight="1" x14ac:dyDescent="0.3">
      <c r="B69" s="22"/>
      <c r="C69" s="77" t="s">
        <v>42</v>
      </c>
      <c r="D69" s="23"/>
      <c r="E69" s="23"/>
      <c r="F69" s="23"/>
      <c r="G69" s="23"/>
      <c r="H69" s="23"/>
      <c r="I69" s="24"/>
      <c r="J69" s="51">
        <f>J95</f>
        <v>-109054.40000000001</v>
      </c>
      <c r="K69" s="25"/>
      <c r="W69" s="26"/>
      <c r="X69" s="27"/>
      <c r="Y69" s="28"/>
      <c r="Z69" s="29"/>
      <c r="AA69" s="212"/>
      <c r="AB69" s="31"/>
      <c r="AC69" s="213"/>
      <c r="AU69" s="9" t="s">
        <v>43</v>
      </c>
    </row>
    <row r="70" spans="2:47" s="85" customFormat="1" ht="24.95" customHeight="1" x14ac:dyDescent="0.3">
      <c r="B70" s="78"/>
      <c r="C70" s="79"/>
      <c r="D70" s="80" t="s">
        <v>332</v>
      </c>
      <c r="E70" s="81"/>
      <c r="F70" s="81"/>
      <c r="G70" s="81"/>
      <c r="H70" s="81"/>
      <c r="I70" s="82"/>
      <c r="J70" s="83">
        <f>J96</f>
        <v>-109054.40000000001</v>
      </c>
      <c r="K70" s="84"/>
      <c r="W70" s="86"/>
      <c r="X70" s="87"/>
      <c r="Y70" s="88"/>
      <c r="Z70" s="89"/>
      <c r="AA70" s="216"/>
      <c r="AB70" s="92"/>
      <c r="AC70" s="217"/>
    </row>
    <row r="71" spans="2:47" s="100" customFormat="1" ht="19.899999999999999" customHeight="1" x14ac:dyDescent="0.3">
      <c r="B71" s="93"/>
      <c r="C71" s="94"/>
      <c r="D71" s="95" t="s">
        <v>333</v>
      </c>
      <c r="E71" s="96"/>
      <c r="F71" s="96"/>
      <c r="G71" s="96"/>
      <c r="H71" s="96"/>
      <c r="I71" s="97"/>
      <c r="J71" s="98">
        <f>J97</f>
        <v>-79884</v>
      </c>
      <c r="K71" s="99"/>
      <c r="W71" s="101"/>
      <c r="X71" s="102"/>
      <c r="Y71" s="103"/>
      <c r="Z71" s="104"/>
      <c r="AA71" s="218"/>
      <c r="AB71" s="107"/>
      <c r="AC71" s="219"/>
    </row>
    <row r="72" spans="2:47" s="100" customFormat="1" ht="19.899999999999999" customHeight="1" x14ac:dyDescent="0.3">
      <c r="B72" s="93"/>
      <c r="C72" s="94"/>
      <c r="D72" s="95" t="s">
        <v>334</v>
      </c>
      <c r="E72" s="96"/>
      <c r="F72" s="96"/>
      <c r="G72" s="96"/>
      <c r="H72" s="96"/>
      <c r="I72" s="97"/>
      <c r="J72" s="98">
        <f>J101</f>
        <v>-18541.599999999999</v>
      </c>
      <c r="K72" s="99"/>
      <c r="W72" s="101"/>
      <c r="X72" s="102"/>
      <c r="Y72" s="103"/>
      <c r="Z72" s="104"/>
      <c r="AA72" s="218"/>
      <c r="AB72" s="107"/>
      <c r="AC72" s="219"/>
    </row>
    <row r="73" spans="2:47" s="100" customFormat="1" ht="19.899999999999999" customHeight="1" x14ac:dyDescent="0.3">
      <c r="B73" s="93"/>
      <c r="C73" s="94"/>
      <c r="D73" s="95" t="s">
        <v>335</v>
      </c>
      <c r="E73" s="96"/>
      <c r="F73" s="96"/>
      <c r="G73" s="96"/>
      <c r="H73" s="96"/>
      <c r="I73" s="97"/>
      <c r="J73" s="98">
        <f>J106</f>
        <v>-10628.8</v>
      </c>
      <c r="K73" s="99"/>
      <c r="W73" s="101"/>
      <c r="X73" s="102"/>
      <c r="Y73" s="103"/>
      <c r="Z73" s="104"/>
      <c r="AA73" s="218"/>
      <c r="AB73" s="107"/>
      <c r="AC73" s="219"/>
    </row>
    <row r="74" spans="2:47" s="21" customFormat="1" ht="21.75" customHeight="1" x14ac:dyDescent="0.3">
      <c r="B74" s="22"/>
      <c r="C74" s="23"/>
      <c r="D74" s="23"/>
      <c r="E74" s="23"/>
      <c r="F74" s="23"/>
      <c r="G74" s="23"/>
      <c r="H74" s="23"/>
      <c r="I74" s="24"/>
      <c r="J74" s="23"/>
      <c r="K74" s="25"/>
      <c r="W74" s="86"/>
      <c r="X74" s="87"/>
      <c r="Y74" s="88"/>
      <c r="Z74" s="89"/>
      <c r="AA74" s="216"/>
      <c r="AB74" s="92"/>
      <c r="AC74" s="213"/>
    </row>
    <row r="75" spans="2:47" s="21" customFormat="1" ht="6.95" customHeight="1" x14ac:dyDescent="0.3">
      <c r="B75" s="65"/>
      <c r="C75" s="66"/>
      <c r="D75" s="66"/>
      <c r="E75" s="66"/>
      <c r="F75" s="66"/>
      <c r="G75" s="66"/>
      <c r="H75" s="66"/>
      <c r="I75" s="67"/>
      <c r="J75" s="66"/>
      <c r="K75" s="68"/>
      <c r="W75" s="101"/>
      <c r="X75" s="102"/>
      <c r="Y75" s="103"/>
      <c r="Z75" s="104"/>
      <c r="AA75" s="218"/>
      <c r="AB75" s="107"/>
      <c r="AC75" s="213"/>
    </row>
    <row r="76" spans="2:47" ht="15" x14ac:dyDescent="0.3">
      <c r="W76" s="101"/>
      <c r="X76" s="102"/>
      <c r="Y76" s="103"/>
      <c r="Z76" s="104"/>
      <c r="AA76" s="218"/>
      <c r="AB76" s="107"/>
    </row>
    <row r="77" spans="2:47" ht="15" x14ac:dyDescent="0.3">
      <c r="W77" s="101"/>
      <c r="X77" s="102"/>
      <c r="Y77" s="103"/>
      <c r="Z77" s="104"/>
      <c r="AA77" s="218"/>
      <c r="AB77" s="107"/>
    </row>
    <row r="78" spans="2:47" ht="15" x14ac:dyDescent="0.3">
      <c r="W78" s="101"/>
      <c r="X78" s="102"/>
      <c r="Y78" s="103"/>
      <c r="Z78" s="104"/>
      <c r="AA78" s="218"/>
      <c r="AB78" s="107"/>
    </row>
    <row r="79" spans="2:47" s="21" customFormat="1" ht="6.95" customHeight="1" x14ac:dyDescent="0.3">
      <c r="B79" s="108"/>
      <c r="C79" s="109"/>
      <c r="D79" s="109"/>
      <c r="E79" s="109"/>
      <c r="F79" s="109"/>
      <c r="G79" s="109"/>
      <c r="H79" s="109"/>
      <c r="I79" s="71"/>
      <c r="J79" s="109"/>
      <c r="K79" s="109"/>
      <c r="L79" s="110"/>
      <c r="W79" s="26"/>
      <c r="X79" s="27"/>
      <c r="Y79" s="28"/>
      <c r="Z79" s="29"/>
      <c r="AA79" s="212"/>
      <c r="AB79" s="31"/>
      <c r="AC79" s="213"/>
    </row>
    <row r="80" spans="2:47" s="21" customFormat="1" ht="36.950000000000003" customHeight="1" x14ac:dyDescent="0.3">
      <c r="B80" s="22"/>
      <c r="C80" s="111" t="s">
        <v>53</v>
      </c>
      <c r="D80" s="112"/>
      <c r="E80" s="112"/>
      <c r="F80" s="112"/>
      <c r="G80" s="112"/>
      <c r="H80" s="112"/>
      <c r="I80" s="113"/>
      <c r="J80" s="112"/>
      <c r="K80" s="112"/>
      <c r="L80" s="110"/>
      <c r="W80" s="26"/>
      <c r="X80" s="27"/>
      <c r="Y80" s="28"/>
      <c r="Z80" s="29"/>
      <c r="AA80" s="212"/>
      <c r="AB80" s="31"/>
      <c r="AC80" s="213"/>
    </row>
    <row r="81" spans="2:63" s="21" customFormat="1" ht="6.95" customHeight="1" x14ac:dyDescent="0.3">
      <c r="B81" s="22"/>
      <c r="C81" s="112"/>
      <c r="D81" s="112"/>
      <c r="E81" s="112"/>
      <c r="F81" s="112"/>
      <c r="G81" s="112"/>
      <c r="H81" s="112"/>
      <c r="I81" s="113"/>
      <c r="J81" s="112"/>
      <c r="K81" s="112"/>
      <c r="L81" s="110"/>
      <c r="W81" s="2"/>
      <c r="X81" s="3"/>
      <c r="Y81" s="4"/>
      <c r="Z81" s="5"/>
      <c r="AA81" s="210"/>
      <c r="AB81" s="8"/>
      <c r="AC81" s="213"/>
    </row>
    <row r="82" spans="2:63" s="21" customFormat="1" ht="14.45" customHeight="1" x14ac:dyDescent="0.3">
      <c r="B82" s="22"/>
      <c r="C82" s="114" t="s">
        <v>5</v>
      </c>
      <c r="D82" s="112"/>
      <c r="E82" s="112"/>
      <c r="F82" s="112"/>
      <c r="G82" s="112"/>
      <c r="H82" s="112"/>
      <c r="I82" s="113"/>
      <c r="J82" s="112"/>
      <c r="K82" s="112"/>
      <c r="L82" s="110"/>
      <c r="W82" s="2"/>
      <c r="X82" s="3"/>
      <c r="Y82" s="4"/>
      <c r="Z82" s="5"/>
      <c r="AA82" s="210"/>
      <c r="AB82" s="8"/>
      <c r="AC82" s="213"/>
    </row>
    <row r="83" spans="2:63" s="21" customFormat="1" ht="16.5" customHeight="1" x14ac:dyDescent="0.3">
      <c r="B83" s="22"/>
      <c r="C83" s="112"/>
      <c r="D83" s="112"/>
      <c r="E83" s="319" t="str">
        <f>E13</f>
        <v>Revitalizace ZŠ a MŠ Kvasiny</v>
      </c>
      <c r="F83" s="320"/>
      <c r="G83" s="320"/>
      <c r="H83" s="320"/>
      <c r="I83" s="113"/>
      <c r="J83" s="112"/>
      <c r="K83" s="112"/>
      <c r="L83" s="110"/>
      <c r="W83" s="2"/>
      <c r="X83" s="3"/>
      <c r="Y83" s="4"/>
      <c r="Z83" s="5"/>
      <c r="AA83" s="210"/>
      <c r="AB83" s="8"/>
      <c r="AC83" s="213"/>
    </row>
    <row r="84" spans="2:63" ht="15" x14ac:dyDescent="0.3">
      <c r="B84" s="14"/>
      <c r="C84" s="114" t="s">
        <v>6</v>
      </c>
      <c r="D84" s="115"/>
      <c r="E84" s="115"/>
      <c r="F84" s="115"/>
      <c r="G84" s="115"/>
      <c r="H84" s="115"/>
      <c r="J84" s="115"/>
      <c r="K84" s="115"/>
      <c r="L84" s="116"/>
      <c r="W84" s="26"/>
      <c r="X84" s="27"/>
      <c r="Y84" s="28"/>
      <c r="Z84" s="29"/>
      <c r="AA84" s="212"/>
      <c r="AB84" s="31"/>
    </row>
    <row r="85" spans="2:63" s="21" customFormat="1" ht="16.5" customHeight="1" x14ac:dyDescent="0.3">
      <c r="B85" s="22"/>
      <c r="C85" s="112"/>
      <c r="D85" s="112"/>
      <c r="E85" s="319" t="s">
        <v>7</v>
      </c>
      <c r="F85" s="311"/>
      <c r="G85" s="311"/>
      <c r="H85" s="311"/>
      <c r="I85" s="113"/>
      <c r="J85" s="112"/>
      <c r="K85" s="112"/>
      <c r="L85" s="110"/>
      <c r="W85" s="26"/>
      <c r="X85" s="27"/>
      <c r="Y85" s="28"/>
      <c r="Z85" s="29"/>
      <c r="AA85" s="212"/>
      <c r="AB85" s="31"/>
      <c r="AC85" s="213"/>
    </row>
    <row r="86" spans="2:63" s="21" customFormat="1" ht="14.45" customHeight="1" x14ac:dyDescent="0.3">
      <c r="B86" s="22"/>
      <c r="C86" s="114" t="s">
        <v>8</v>
      </c>
      <c r="D86" s="112"/>
      <c r="E86" s="112"/>
      <c r="F86" s="112"/>
      <c r="G86" s="112"/>
      <c r="H86" s="112"/>
      <c r="I86" s="113"/>
      <c r="J86" s="112"/>
      <c r="K86" s="112"/>
      <c r="L86" s="110"/>
      <c r="W86" s="26"/>
      <c r="X86" s="27"/>
      <c r="Y86" s="28"/>
      <c r="Z86" s="29"/>
      <c r="AA86" s="212"/>
      <c r="AB86" s="31"/>
      <c r="AC86" s="213"/>
    </row>
    <row r="87" spans="2:63" s="21" customFormat="1" ht="17.25" customHeight="1" x14ac:dyDescent="0.3">
      <c r="B87" s="22"/>
      <c r="C87" s="112"/>
      <c r="D87" s="112"/>
      <c r="E87" s="310" t="str">
        <f>E17</f>
        <v>I.03 - Interiér SO 03</v>
      </c>
      <c r="F87" s="311"/>
      <c r="G87" s="311"/>
      <c r="H87" s="311"/>
      <c r="I87" s="113"/>
      <c r="J87" s="112"/>
      <c r="K87" s="112"/>
      <c r="L87" s="110"/>
      <c r="W87" s="26"/>
      <c r="X87" s="27"/>
      <c r="Y87" s="28"/>
      <c r="Z87" s="29"/>
      <c r="AA87" s="212"/>
      <c r="AB87" s="31"/>
      <c r="AC87" s="213"/>
    </row>
    <row r="88" spans="2:63" s="21" customFormat="1" ht="6.95" customHeight="1" x14ac:dyDescent="0.3">
      <c r="B88" s="22"/>
      <c r="C88" s="112"/>
      <c r="D88" s="112"/>
      <c r="E88" s="112"/>
      <c r="F88" s="112"/>
      <c r="G88" s="112"/>
      <c r="H88" s="112"/>
      <c r="I88" s="113"/>
      <c r="J88" s="112"/>
      <c r="K88" s="112"/>
      <c r="L88" s="110"/>
      <c r="W88" s="26"/>
      <c r="X88" s="27"/>
      <c r="Y88" s="28"/>
      <c r="Z88" s="29"/>
      <c r="AA88" s="212"/>
      <c r="AB88" s="31"/>
      <c r="AC88" s="213"/>
    </row>
    <row r="89" spans="2:63" s="21" customFormat="1" ht="18" customHeight="1" x14ac:dyDescent="0.3">
      <c r="B89" s="22"/>
      <c r="C89" s="114" t="s">
        <v>13</v>
      </c>
      <c r="D89" s="112"/>
      <c r="E89" s="112"/>
      <c r="F89" s="118" t="str">
        <f>F20</f>
        <v>Kvasiny</v>
      </c>
      <c r="G89" s="112"/>
      <c r="H89" s="112"/>
      <c r="I89" s="119" t="s">
        <v>15</v>
      </c>
      <c r="J89" s="120" t="str">
        <f>IF(J20="","",J20)</f>
        <v>22. 11. 2018</v>
      </c>
      <c r="K89" s="112"/>
      <c r="L89" s="110"/>
      <c r="W89" s="2"/>
      <c r="X89" s="3"/>
      <c r="Y89" s="4"/>
      <c r="Z89" s="5" t="s">
        <v>15</v>
      </c>
      <c r="AA89" s="210"/>
      <c r="AB89" s="8"/>
      <c r="AC89" s="213"/>
    </row>
    <row r="90" spans="2:63" s="21" customFormat="1" ht="6.95" customHeight="1" x14ac:dyDescent="0.3">
      <c r="B90" s="22"/>
      <c r="C90" s="112"/>
      <c r="D90" s="112"/>
      <c r="E90" s="112"/>
      <c r="F90" s="112"/>
      <c r="G90" s="112"/>
      <c r="H90" s="112"/>
      <c r="I90" s="113"/>
      <c r="J90" s="112"/>
      <c r="K90" s="112"/>
      <c r="L90" s="110"/>
      <c r="X90" s="27"/>
      <c r="Y90" s="28"/>
      <c r="Z90" s="29"/>
      <c r="AA90" s="212"/>
      <c r="AB90" s="31"/>
      <c r="AC90" s="213"/>
    </row>
    <row r="91" spans="2:63" s="21" customFormat="1" ht="15" x14ac:dyDescent="0.3">
      <c r="B91" s="22"/>
      <c r="C91" s="114" t="s">
        <v>16</v>
      </c>
      <c r="D91" s="112"/>
      <c r="E91" s="112"/>
      <c r="F91" s="118" t="str">
        <f>E23</f>
        <v>Obec Kvasiny, Kvasiny 81, 517 02 Kvasiny</v>
      </c>
      <c r="G91" s="112"/>
      <c r="H91" s="112"/>
      <c r="I91" s="119" t="s">
        <v>23</v>
      </c>
      <c r="J91" s="118" t="str">
        <f>E29</f>
        <v>ŘEZANINA &amp; BARTOŇ, s.r.o.</v>
      </c>
      <c r="K91" s="112"/>
      <c r="L91" s="110"/>
      <c r="W91" s="26"/>
      <c r="X91" s="27"/>
      <c r="Y91" s="28"/>
      <c r="Z91" s="29" t="s">
        <v>23</v>
      </c>
      <c r="AA91" s="212"/>
      <c r="AB91" s="31"/>
      <c r="AC91" s="213"/>
    </row>
    <row r="92" spans="2:63" s="21" customFormat="1" ht="14.45" customHeight="1" x14ac:dyDescent="0.3">
      <c r="B92" s="22"/>
      <c r="C92" s="114" t="s">
        <v>22</v>
      </c>
      <c r="D92" s="112"/>
      <c r="E92" s="112"/>
      <c r="F92" s="118" t="str">
        <f>IF(E26="","",E26)</f>
        <v/>
      </c>
      <c r="G92" s="112"/>
      <c r="H92" s="112"/>
      <c r="I92" s="113"/>
      <c r="J92" s="112"/>
      <c r="K92" s="112"/>
      <c r="L92" s="110"/>
      <c r="X92" s="27"/>
      <c r="Y92" s="28"/>
      <c r="Z92" s="29"/>
      <c r="AA92" s="212"/>
      <c r="AB92" s="31"/>
      <c r="AC92" s="213"/>
    </row>
    <row r="93" spans="2:63" s="21" customFormat="1" ht="10.35" customHeight="1" x14ac:dyDescent="0.3">
      <c r="B93" s="22"/>
      <c r="C93" s="112"/>
      <c r="D93" s="112"/>
      <c r="E93" s="112"/>
      <c r="F93" s="112"/>
      <c r="G93" s="112"/>
      <c r="H93" s="112"/>
      <c r="I93" s="113"/>
      <c r="J93" s="112"/>
      <c r="K93" s="112"/>
      <c r="L93" s="110"/>
      <c r="X93" s="27"/>
      <c r="Y93" s="28"/>
      <c r="Z93" s="29"/>
      <c r="AA93" s="212"/>
      <c r="AB93" s="31"/>
      <c r="AC93" s="213"/>
    </row>
    <row r="94" spans="2:63" s="42" customFormat="1" ht="29.25" customHeight="1" x14ac:dyDescent="0.3">
      <c r="B94" s="122"/>
      <c r="C94" s="123" t="s">
        <v>54</v>
      </c>
      <c r="D94" s="124" t="s">
        <v>55</v>
      </c>
      <c r="E94" s="124" t="s">
        <v>56</v>
      </c>
      <c r="F94" s="124" t="s">
        <v>57</v>
      </c>
      <c r="G94" s="124" t="s">
        <v>58</v>
      </c>
      <c r="H94" s="124" t="s">
        <v>59</v>
      </c>
      <c r="I94" s="125" t="s">
        <v>60</v>
      </c>
      <c r="J94" s="124" t="s">
        <v>41</v>
      </c>
      <c r="K94" s="126" t="s">
        <v>61</v>
      </c>
      <c r="L94" s="127"/>
      <c r="M94" s="128" t="s">
        <v>62</v>
      </c>
      <c r="N94" s="129" t="s">
        <v>30</v>
      </c>
      <c r="O94" s="129" t="s">
        <v>63</v>
      </c>
      <c r="P94" s="129" t="s">
        <v>64</v>
      </c>
      <c r="Q94" s="129" t="s">
        <v>65</v>
      </c>
      <c r="R94" s="129" t="s">
        <v>66</v>
      </c>
      <c r="S94" s="129" t="s">
        <v>67</v>
      </c>
      <c r="T94" s="130" t="s">
        <v>68</v>
      </c>
      <c r="W94" s="131">
        <v>1.1200000000000001</v>
      </c>
      <c r="X94" s="27"/>
      <c r="Y94" s="28"/>
      <c r="Z94" s="29" t="s">
        <v>69</v>
      </c>
      <c r="AA94" s="212"/>
      <c r="AB94" s="220" t="s">
        <v>73</v>
      </c>
      <c r="AC94" s="221" t="s">
        <v>74</v>
      </c>
    </row>
    <row r="95" spans="2:63" s="21" customFormat="1" ht="29.25" customHeight="1" x14ac:dyDescent="0.35">
      <c r="B95" s="22"/>
      <c r="C95" s="132" t="s">
        <v>42</v>
      </c>
      <c r="D95" s="112"/>
      <c r="E95" s="112"/>
      <c r="F95" s="112"/>
      <c r="G95" s="112"/>
      <c r="H95" s="112"/>
      <c r="I95" s="113"/>
      <c r="J95" s="133">
        <f>BK95</f>
        <v>-109054.40000000001</v>
      </c>
      <c r="K95" s="112"/>
      <c r="L95" s="110"/>
      <c r="M95" s="134"/>
      <c r="N95" s="47"/>
      <c r="O95" s="47"/>
      <c r="P95" s="135">
        <f>P96</f>
        <v>0</v>
      </c>
      <c r="Q95" s="47"/>
      <c r="R95" s="135">
        <f>R96</f>
        <v>0</v>
      </c>
      <c r="S95" s="47"/>
      <c r="T95" s="136">
        <f>T96</f>
        <v>0</v>
      </c>
      <c r="W95" s="149"/>
      <c r="X95" s="27"/>
      <c r="Y95" s="28"/>
      <c r="Z95" s="29"/>
      <c r="AA95" s="212"/>
      <c r="AB95" s="220"/>
      <c r="AC95" s="222"/>
      <c r="AT95" s="9" t="s">
        <v>70</v>
      </c>
      <c r="AU95" s="9" t="s">
        <v>43</v>
      </c>
      <c r="BK95" s="137">
        <f>BK96</f>
        <v>-109054.40000000001</v>
      </c>
    </row>
    <row r="96" spans="2:63" s="149" customFormat="1" ht="37.35" customHeight="1" x14ac:dyDescent="0.35">
      <c r="B96" s="138"/>
      <c r="C96" s="139"/>
      <c r="D96" s="140" t="s">
        <v>70</v>
      </c>
      <c r="E96" s="141" t="s">
        <v>336</v>
      </c>
      <c r="F96" s="141" t="s">
        <v>337</v>
      </c>
      <c r="G96" s="139"/>
      <c r="H96" s="139"/>
      <c r="I96" s="142"/>
      <c r="J96" s="143">
        <f>BK96</f>
        <v>-109054.40000000001</v>
      </c>
      <c r="K96" s="139"/>
      <c r="L96" s="144"/>
      <c r="M96" s="145"/>
      <c r="N96" s="146"/>
      <c r="O96" s="146"/>
      <c r="P96" s="147">
        <f>P97+P101+P106</f>
        <v>0</v>
      </c>
      <c r="Q96" s="146"/>
      <c r="R96" s="147">
        <f>R97+R101+R106</f>
        <v>0</v>
      </c>
      <c r="S96" s="146"/>
      <c r="T96" s="148">
        <f>T97+T101+T106</f>
        <v>0</v>
      </c>
      <c r="W96" s="26"/>
      <c r="X96" s="27"/>
      <c r="Y96" s="28"/>
      <c r="Z96" s="29"/>
      <c r="AA96" s="212"/>
      <c r="AB96" s="220"/>
      <c r="AC96" s="223"/>
      <c r="AR96" s="156" t="s">
        <v>75</v>
      </c>
      <c r="AT96" s="157" t="s">
        <v>70</v>
      </c>
      <c r="AU96" s="157" t="s">
        <v>76</v>
      </c>
      <c r="AY96" s="156" t="s">
        <v>77</v>
      </c>
      <c r="BK96" s="158">
        <f>BK97+BK101+BK106</f>
        <v>-109054.40000000001</v>
      </c>
    </row>
    <row r="97" spans="2:65" s="149" customFormat="1" ht="19.899999999999999" customHeight="1" x14ac:dyDescent="0.3">
      <c r="B97" s="138"/>
      <c r="C97" s="139"/>
      <c r="D97" s="140" t="s">
        <v>70</v>
      </c>
      <c r="E97" s="159" t="s">
        <v>338</v>
      </c>
      <c r="F97" s="159" t="s">
        <v>339</v>
      </c>
      <c r="G97" s="139"/>
      <c r="H97" s="139"/>
      <c r="I97" s="142"/>
      <c r="J97" s="160">
        <f>BK97</f>
        <v>-79884</v>
      </c>
      <c r="K97" s="139"/>
      <c r="L97" s="144"/>
      <c r="M97" s="145"/>
      <c r="N97" s="146"/>
      <c r="O97" s="146"/>
      <c r="P97" s="147">
        <f>SUM(P98:P100)</f>
        <v>0</v>
      </c>
      <c r="Q97" s="146"/>
      <c r="R97" s="147">
        <f>SUM(R98:R100)</f>
        <v>0</v>
      </c>
      <c r="S97" s="146"/>
      <c r="T97" s="148">
        <f>SUM(T98:T100)</f>
        <v>0</v>
      </c>
      <c r="W97" s="21"/>
      <c r="X97" s="27"/>
      <c r="Y97" s="28"/>
      <c r="Z97" s="29"/>
      <c r="AA97" s="212"/>
      <c r="AB97" s="220"/>
      <c r="AC97" s="223"/>
      <c r="AR97" s="156" t="s">
        <v>75</v>
      </c>
      <c r="AT97" s="157" t="s">
        <v>70</v>
      </c>
      <c r="AU97" s="157" t="s">
        <v>75</v>
      </c>
      <c r="AY97" s="156" t="s">
        <v>77</v>
      </c>
      <c r="BK97" s="158">
        <f>SUM(BK98:BK100)</f>
        <v>-79884</v>
      </c>
    </row>
    <row r="98" spans="2:65" s="21" customFormat="1" ht="25.5" customHeight="1" x14ac:dyDescent="0.3">
      <c r="B98" s="22"/>
      <c r="C98" s="162" t="s">
        <v>75</v>
      </c>
      <c r="D98" s="162" t="s">
        <v>80</v>
      </c>
      <c r="E98" s="163" t="s">
        <v>81</v>
      </c>
      <c r="F98" s="164" t="s">
        <v>340</v>
      </c>
      <c r="G98" s="165" t="s">
        <v>83</v>
      </c>
      <c r="H98" s="166">
        <v>-10</v>
      </c>
      <c r="I98" s="167">
        <f>CEILING((W98*$W$94),0.1)</f>
        <v>2688</v>
      </c>
      <c r="J98" s="168">
        <f>ROUND(I98*H98,2)</f>
        <v>-26880</v>
      </c>
      <c r="K98" s="164" t="s">
        <v>11</v>
      </c>
      <c r="L98" s="110"/>
      <c r="M98" s="169" t="s">
        <v>11</v>
      </c>
      <c r="N98" s="170" t="s">
        <v>31</v>
      </c>
      <c r="O98" s="23"/>
      <c r="P98" s="171">
        <f>O98*H98</f>
        <v>0</v>
      </c>
      <c r="Q98" s="171">
        <v>0</v>
      </c>
      <c r="R98" s="171">
        <f>Q98*H98</f>
        <v>0</v>
      </c>
      <c r="S98" s="171">
        <v>0</v>
      </c>
      <c r="T98" s="172">
        <f>S98*H98</f>
        <v>0</v>
      </c>
      <c r="W98" s="26">
        <v>2400</v>
      </c>
      <c r="X98" s="27"/>
      <c r="Y98" s="28"/>
      <c r="Z98" s="29">
        <v>2190</v>
      </c>
      <c r="AA98" s="212"/>
      <c r="AB98" s="220">
        <v>2400</v>
      </c>
      <c r="AC98" s="222">
        <v>2099</v>
      </c>
      <c r="AR98" s="9" t="s">
        <v>84</v>
      </c>
      <c r="AT98" s="9" t="s">
        <v>80</v>
      </c>
      <c r="AU98" s="9" t="s">
        <v>1</v>
      </c>
      <c r="AY98" s="9" t="s">
        <v>77</v>
      </c>
      <c r="BE98" s="173">
        <f>IF(N98="základní",J98,0)</f>
        <v>-26880</v>
      </c>
      <c r="BF98" s="173">
        <f>IF(N98="snížená",J98,0)</f>
        <v>0</v>
      </c>
      <c r="BG98" s="173">
        <f>IF(N98="zákl. přenesená",J98,0)</f>
        <v>0</v>
      </c>
      <c r="BH98" s="173">
        <f>IF(N98="sníž. přenesená",J98,0)</f>
        <v>0</v>
      </c>
      <c r="BI98" s="173">
        <f>IF(N98="nulová",J98,0)</f>
        <v>0</v>
      </c>
      <c r="BJ98" s="9" t="s">
        <v>75</v>
      </c>
      <c r="BK98" s="173">
        <f>ROUND(I98*H98,2)</f>
        <v>-26880</v>
      </c>
      <c r="BL98" s="9" t="s">
        <v>84</v>
      </c>
      <c r="BM98" s="9" t="s">
        <v>1</v>
      </c>
    </row>
    <row r="99" spans="2:65" s="21" customFormat="1" ht="25.5" customHeight="1" x14ac:dyDescent="0.3">
      <c r="B99" s="22"/>
      <c r="C99" s="162" t="s">
        <v>1</v>
      </c>
      <c r="D99" s="162" t="s">
        <v>80</v>
      </c>
      <c r="E99" s="163" t="s">
        <v>85</v>
      </c>
      <c r="F99" s="164" t="s">
        <v>341</v>
      </c>
      <c r="G99" s="165" t="s">
        <v>83</v>
      </c>
      <c r="H99" s="166">
        <v>-4</v>
      </c>
      <c r="I99" s="167">
        <f t="shared" ref="I99:I107" si="0">CEILING((W99*$W$94),0.1)</f>
        <v>2240</v>
      </c>
      <c r="J99" s="168">
        <f>ROUND(I99*H99,2)</f>
        <v>-8960</v>
      </c>
      <c r="K99" s="164" t="s">
        <v>11</v>
      </c>
      <c r="L99" s="110"/>
      <c r="M99" s="169" t="s">
        <v>11</v>
      </c>
      <c r="N99" s="170" t="s">
        <v>31</v>
      </c>
      <c r="O99" s="23"/>
      <c r="P99" s="171">
        <f>O99*H99</f>
        <v>0</v>
      </c>
      <c r="Q99" s="171">
        <v>0</v>
      </c>
      <c r="R99" s="171">
        <f>Q99*H99</f>
        <v>0</v>
      </c>
      <c r="S99" s="171">
        <v>0</v>
      </c>
      <c r="T99" s="172">
        <f>S99*H99</f>
        <v>0</v>
      </c>
      <c r="W99" s="28">
        <v>2000</v>
      </c>
      <c r="X99" s="27"/>
      <c r="Y99" s="28"/>
      <c r="Z99" s="29">
        <v>1850</v>
      </c>
      <c r="AA99" s="212"/>
      <c r="AB99" s="220">
        <v>2000</v>
      </c>
      <c r="AC99" s="222">
        <v>1799</v>
      </c>
      <c r="AR99" s="9" t="s">
        <v>84</v>
      </c>
      <c r="AT99" s="9" t="s">
        <v>80</v>
      </c>
      <c r="AU99" s="9" t="s">
        <v>1</v>
      </c>
      <c r="AY99" s="9" t="s">
        <v>77</v>
      </c>
      <c r="BE99" s="173">
        <f>IF(N99="základní",J99,0)</f>
        <v>-8960</v>
      </c>
      <c r="BF99" s="173">
        <f>IF(N99="snížená",J99,0)</f>
        <v>0</v>
      </c>
      <c r="BG99" s="173">
        <f>IF(N99="zákl. přenesená",J99,0)</f>
        <v>0</v>
      </c>
      <c r="BH99" s="173">
        <f>IF(N99="sníž. přenesená",J99,0)</f>
        <v>0</v>
      </c>
      <c r="BI99" s="173">
        <f>IF(N99="nulová",J99,0)</f>
        <v>0</v>
      </c>
      <c r="BJ99" s="9" t="s">
        <v>75</v>
      </c>
      <c r="BK99" s="173">
        <f>ROUND(I99*H99,2)</f>
        <v>-8960</v>
      </c>
      <c r="BL99" s="9" t="s">
        <v>84</v>
      </c>
      <c r="BM99" s="9" t="s">
        <v>84</v>
      </c>
    </row>
    <row r="100" spans="2:65" s="21" customFormat="1" ht="25.5" customHeight="1" x14ac:dyDescent="0.3">
      <c r="B100" s="22"/>
      <c r="C100" s="162" t="s">
        <v>87</v>
      </c>
      <c r="D100" s="162" t="s">
        <v>80</v>
      </c>
      <c r="E100" s="163" t="s">
        <v>88</v>
      </c>
      <c r="F100" s="164" t="s">
        <v>342</v>
      </c>
      <c r="G100" s="165" t="s">
        <v>83</v>
      </c>
      <c r="H100" s="166">
        <v>-55</v>
      </c>
      <c r="I100" s="167">
        <f t="shared" si="0"/>
        <v>800.80000000000007</v>
      </c>
      <c r="J100" s="168">
        <f>ROUND(I100*H100,2)</f>
        <v>-44044</v>
      </c>
      <c r="K100" s="164" t="s">
        <v>11</v>
      </c>
      <c r="L100" s="110"/>
      <c r="M100" s="169" t="s">
        <v>11</v>
      </c>
      <c r="N100" s="170" t="s">
        <v>31</v>
      </c>
      <c r="O100" s="23"/>
      <c r="P100" s="171">
        <f>O100*H100</f>
        <v>0</v>
      </c>
      <c r="Q100" s="171">
        <v>0</v>
      </c>
      <c r="R100" s="171">
        <f>Q100*H100</f>
        <v>0</v>
      </c>
      <c r="S100" s="171">
        <v>0</v>
      </c>
      <c r="T100" s="172">
        <f>S100*H100</f>
        <v>0</v>
      </c>
      <c r="W100" s="181">
        <v>715</v>
      </c>
      <c r="X100" s="151"/>
      <c r="Y100" s="152"/>
      <c r="Z100" s="153">
        <v>959</v>
      </c>
      <c r="AA100" s="224"/>
      <c r="AB100" s="225">
        <v>715</v>
      </c>
      <c r="AC100" s="222">
        <v>669</v>
      </c>
      <c r="AR100" s="9" t="s">
        <v>84</v>
      </c>
      <c r="AT100" s="9" t="s">
        <v>80</v>
      </c>
      <c r="AU100" s="9" t="s">
        <v>1</v>
      </c>
      <c r="AY100" s="9" t="s">
        <v>77</v>
      </c>
      <c r="BE100" s="173">
        <f>IF(N100="základní",J100,0)</f>
        <v>-44044</v>
      </c>
      <c r="BF100" s="173">
        <f>IF(N100="snížená",J100,0)</f>
        <v>0</v>
      </c>
      <c r="BG100" s="173">
        <f>IF(N100="zákl. přenesená",J100,0)</f>
        <v>0</v>
      </c>
      <c r="BH100" s="173">
        <f>IF(N100="sníž. přenesená",J100,0)</f>
        <v>0</v>
      </c>
      <c r="BI100" s="173">
        <f>IF(N100="nulová",J100,0)</f>
        <v>0</v>
      </c>
      <c r="BJ100" s="9" t="s">
        <v>75</v>
      </c>
      <c r="BK100" s="173">
        <f>ROUND(I100*H100,2)</f>
        <v>-44044</v>
      </c>
      <c r="BL100" s="9" t="s">
        <v>84</v>
      </c>
      <c r="BM100" s="9" t="s">
        <v>90</v>
      </c>
    </row>
    <row r="101" spans="2:65" s="149" customFormat="1" ht="29.85" customHeight="1" x14ac:dyDescent="0.3">
      <c r="B101" s="138"/>
      <c r="C101" s="139"/>
      <c r="D101" s="140" t="s">
        <v>70</v>
      </c>
      <c r="E101" s="159" t="s">
        <v>343</v>
      </c>
      <c r="F101" s="159" t="s">
        <v>344</v>
      </c>
      <c r="G101" s="139"/>
      <c r="H101" s="139"/>
      <c r="I101" s="142">
        <f t="shared" si="0"/>
        <v>0</v>
      </c>
      <c r="J101" s="160">
        <f>BK101</f>
        <v>-18541.599999999999</v>
      </c>
      <c r="K101" s="139"/>
      <c r="L101" s="144"/>
      <c r="M101" s="145"/>
      <c r="N101" s="146"/>
      <c r="O101" s="146"/>
      <c r="P101" s="147">
        <f>SUM(P102:P105)</f>
        <v>0</v>
      </c>
      <c r="Q101" s="146"/>
      <c r="R101" s="147">
        <f>SUM(R102:R105)</f>
        <v>0</v>
      </c>
      <c r="S101" s="146"/>
      <c r="T101" s="148">
        <f>SUM(T102:T105)</f>
        <v>0</v>
      </c>
      <c r="W101" s="28"/>
      <c r="X101" s="161"/>
      <c r="Y101" s="152"/>
      <c r="Z101" s="153"/>
      <c r="AA101" s="224"/>
      <c r="AB101" s="225"/>
      <c r="AC101" s="223"/>
      <c r="AR101" s="156" t="s">
        <v>75</v>
      </c>
      <c r="AT101" s="157" t="s">
        <v>70</v>
      </c>
      <c r="AU101" s="157" t="s">
        <v>75</v>
      </c>
      <c r="AY101" s="156" t="s">
        <v>77</v>
      </c>
      <c r="BK101" s="158">
        <f>SUM(BK102:BK105)</f>
        <v>-18541.599999999999</v>
      </c>
    </row>
    <row r="102" spans="2:65" s="21" customFormat="1" ht="25.5" customHeight="1" x14ac:dyDescent="0.3">
      <c r="B102" s="22"/>
      <c r="C102" s="162" t="s">
        <v>84</v>
      </c>
      <c r="D102" s="162" t="s">
        <v>80</v>
      </c>
      <c r="E102" s="163" t="s">
        <v>93</v>
      </c>
      <c r="F102" s="164" t="s">
        <v>345</v>
      </c>
      <c r="G102" s="165" t="s">
        <v>83</v>
      </c>
      <c r="H102" s="166">
        <v>-1</v>
      </c>
      <c r="I102" s="167">
        <f t="shared" si="0"/>
        <v>5152</v>
      </c>
      <c r="J102" s="168">
        <f>ROUND(I102*H102,2)</f>
        <v>-5152</v>
      </c>
      <c r="K102" s="164" t="s">
        <v>11</v>
      </c>
      <c r="L102" s="110"/>
      <c r="M102" s="169" t="s">
        <v>11</v>
      </c>
      <c r="N102" s="170" t="s">
        <v>31</v>
      </c>
      <c r="O102" s="23"/>
      <c r="P102" s="171">
        <f>O102*H102</f>
        <v>0</v>
      </c>
      <c r="Q102" s="171">
        <v>0</v>
      </c>
      <c r="R102" s="171">
        <f>Q102*H102</f>
        <v>0</v>
      </c>
      <c r="S102" s="171">
        <v>0</v>
      </c>
      <c r="T102" s="172">
        <f>S102*H102</f>
        <v>0</v>
      </c>
      <c r="W102" s="26">
        <v>4600</v>
      </c>
      <c r="X102" s="161"/>
      <c r="Y102" s="28"/>
      <c r="Z102" s="29">
        <v>4283</v>
      </c>
      <c r="AA102" s="212"/>
      <c r="AB102" s="220">
        <v>4600</v>
      </c>
      <c r="AC102" s="222">
        <v>6299</v>
      </c>
      <c r="AR102" s="9" t="s">
        <v>84</v>
      </c>
      <c r="AT102" s="9" t="s">
        <v>80</v>
      </c>
      <c r="AU102" s="9" t="s">
        <v>1</v>
      </c>
      <c r="AY102" s="9" t="s">
        <v>77</v>
      </c>
      <c r="BE102" s="173">
        <f>IF(N102="základní",J102,0)</f>
        <v>-5152</v>
      </c>
      <c r="BF102" s="173">
        <f>IF(N102="snížená",J102,0)</f>
        <v>0</v>
      </c>
      <c r="BG102" s="173">
        <f>IF(N102="zákl. přenesená",J102,0)</f>
        <v>0</v>
      </c>
      <c r="BH102" s="173">
        <f>IF(N102="sníž. přenesená",J102,0)</f>
        <v>0</v>
      </c>
      <c r="BI102" s="173">
        <f>IF(N102="nulová",J102,0)</f>
        <v>0</v>
      </c>
      <c r="BJ102" s="9" t="s">
        <v>75</v>
      </c>
      <c r="BK102" s="173">
        <f>ROUND(I102*H102,2)</f>
        <v>-5152</v>
      </c>
      <c r="BL102" s="9" t="s">
        <v>84</v>
      </c>
      <c r="BM102" s="9" t="s">
        <v>95</v>
      </c>
    </row>
    <row r="103" spans="2:65" s="21" customFormat="1" ht="16.5" customHeight="1" x14ac:dyDescent="0.3">
      <c r="B103" s="22"/>
      <c r="C103" s="162" t="s">
        <v>96</v>
      </c>
      <c r="D103" s="162" t="s">
        <v>80</v>
      </c>
      <c r="E103" s="163" t="s">
        <v>97</v>
      </c>
      <c r="F103" s="164" t="s">
        <v>346</v>
      </c>
      <c r="G103" s="165" t="s">
        <v>83</v>
      </c>
      <c r="H103" s="166">
        <v>-1</v>
      </c>
      <c r="I103" s="167">
        <f t="shared" si="0"/>
        <v>1920.8000000000002</v>
      </c>
      <c r="J103" s="168">
        <f>ROUND(I103*H103,2)</f>
        <v>-1920.8</v>
      </c>
      <c r="K103" s="164" t="s">
        <v>11</v>
      </c>
      <c r="L103" s="110"/>
      <c r="M103" s="169" t="s">
        <v>11</v>
      </c>
      <c r="N103" s="170" t="s">
        <v>31</v>
      </c>
      <c r="O103" s="23"/>
      <c r="P103" s="171">
        <f>O103*H103</f>
        <v>0</v>
      </c>
      <c r="Q103" s="171">
        <v>0</v>
      </c>
      <c r="R103" s="171">
        <f>Q103*H103</f>
        <v>0</v>
      </c>
      <c r="S103" s="171">
        <v>0</v>
      </c>
      <c r="T103" s="172">
        <f>S103*H103</f>
        <v>0</v>
      </c>
      <c r="W103" s="174">
        <v>1715</v>
      </c>
      <c r="X103" s="175"/>
      <c r="Y103" s="176"/>
      <c r="Z103" s="177">
        <v>1850</v>
      </c>
      <c r="AA103" s="226"/>
      <c r="AB103" s="227">
        <v>1715</v>
      </c>
      <c r="AC103" s="222">
        <v>1699</v>
      </c>
      <c r="AR103" s="9" t="s">
        <v>84</v>
      </c>
      <c r="AT103" s="9" t="s">
        <v>80</v>
      </c>
      <c r="AU103" s="9" t="s">
        <v>1</v>
      </c>
      <c r="AY103" s="9" t="s">
        <v>77</v>
      </c>
      <c r="BE103" s="173">
        <f>IF(N103="základní",J103,0)</f>
        <v>-1920.8</v>
      </c>
      <c r="BF103" s="173">
        <f>IF(N103="snížená",J103,0)</f>
        <v>0</v>
      </c>
      <c r="BG103" s="173">
        <f>IF(N103="zákl. přenesená",J103,0)</f>
        <v>0</v>
      </c>
      <c r="BH103" s="173">
        <f>IF(N103="sníž. přenesená",J103,0)</f>
        <v>0</v>
      </c>
      <c r="BI103" s="173">
        <f>IF(N103="nulová",J103,0)</f>
        <v>0</v>
      </c>
      <c r="BJ103" s="9" t="s">
        <v>75</v>
      </c>
      <c r="BK103" s="173">
        <f>ROUND(I103*H103,2)</f>
        <v>-1920.8</v>
      </c>
      <c r="BL103" s="9" t="s">
        <v>84</v>
      </c>
      <c r="BM103" s="9" t="s">
        <v>99</v>
      </c>
    </row>
    <row r="104" spans="2:65" s="21" customFormat="1" ht="16.5" customHeight="1" x14ac:dyDescent="0.3">
      <c r="B104" s="22"/>
      <c r="C104" s="162" t="s">
        <v>90</v>
      </c>
      <c r="D104" s="162" t="s">
        <v>80</v>
      </c>
      <c r="E104" s="163" t="s">
        <v>100</v>
      </c>
      <c r="F104" s="164" t="s">
        <v>347</v>
      </c>
      <c r="G104" s="165" t="s">
        <v>83</v>
      </c>
      <c r="H104" s="166">
        <v>-1</v>
      </c>
      <c r="I104" s="167">
        <f t="shared" si="0"/>
        <v>5152</v>
      </c>
      <c r="J104" s="168">
        <f>ROUND(I104*H104,2)</f>
        <v>-5152</v>
      </c>
      <c r="K104" s="164" t="s">
        <v>11</v>
      </c>
      <c r="L104" s="110"/>
      <c r="M104" s="169" t="s">
        <v>11</v>
      </c>
      <c r="N104" s="170" t="s">
        <v>31</v>
      </c>
      <c r="O104" s="23"/>
      <c r="P104" s="171">
        <f>O104*H104</f>
        <v>0</v>
      </c>
      <c r="Q104" s="171">
        <v>0</v>
      </c>
      <c r="R104" s="171">
        <f>Q104*H104</f>
        <v>0</v>
      </c>
      <c r="S104" s="171">
        <v>0</v>
      </c>
      <c r="T104" s="172">
        <f>S104*H104</f>
        <v>0</v>
      </c>
      <c r="W104" s="174">
        <v>4600</v>
      </c>
      <c r="X104" s="175"/>
      <c r="Y104" s="176"/>
      <c r="Z104" s="177">
        <v>5307</v>
      </c>
      <c r="AA104" s="226"/>
      <c r="AB104" s="227">
        <v>4600</v>
      </c>
      <c r="AC104" s="222">
        <v>3799</v>
      </c>
      <c r="AR104" s="9" t="s">
        <v>84</v>
      </c>
      <c r="AT104" s="9" t="s">
        <v>80</v>
      </c>
      <c r="AU104" s="9" t="s">
        <v>1</v>
      </c>
      <c r="AY104" s="9" t="s">
        <v>77</v>
      </c>
      <c r="BE104" s="173">
        <f>IF(N104="základní",J104,0)</f>
        <v>-5152</v>
      </c>
      <c r="BF104" s="173">
        <f>IF(N104="snížená",J104,0)</f>
        <v>0</v>
      </c>
      <c r="BG104" s="173">
        <f>IF(N104="zákl. přenesená",J104,0)</f>
        <v>0</v>
      </c>
      <c r="BH104" s="173">
        <f>IF(N104="sníž. přenesená",J104,0)</f>
        <v>0</v>
      </c>
      <c r="BI104" s="173">
        <f>IF(N104="nulová",J104,0)</f>
        <v>0</v>
      </c>
      <c r="BJ104" s="9" t="s">
        <v>75</v>
      </c>
      <c r="BK104" s="173">
        <f>ROUND(I104*H104,2)</f>
        <v>-5152</v>
      </c>
      <c r="BL104" s="9" t="s">
        <v>84</v>
      </c>
      <c r="BM104" s="9" t="s">
        <v>102</v>
      </c>
    </row>
    <row r="105" spans="2:65" s="21" customFormat="1" ht="25.5" customHeight="1" x14ac:dyDescent="0.3">
      <c r="B105" s="22"/>
      <c r="C105" s="162" t="s">
        <v>103</v>
      </c>
      <c r="D105" s="162" t="s">
        <v>80</v>
      </c>
      <c r="E105" s="163" t="s">
        <v>104</v>
      </c>
      <c r="F105" s="164" t="s">
        <v>348</v>
      </c>
      <c r="G105" s="165" t="s">
        <v>83</v>
      </c>
      <c r="H105" s="166">
        <v>-2</v>
      </c>
      <c r="I105" s="167">
        <f t="shared" si="0"/>
        <v>3158.4</v>
      </c>
      <c r="J105" s="168">
        <f>ROUND(I105*H105,2)</f>
        <v>-6316.8</v>
      </c>
      <c r="K105" s="164" t="s">
        <v>11</v>
      </c>
      <c r="L105" s="110"/>
      <c r="M105" s="169" t="s">
        <v>11</v>
      </c>
      <c r="N105" s="170" t="s">
        <v>31</v>
      </c>
      <c r="O105" s="23"/>
      <c r="P105" s="171">
        <f>O105*H105</f>
        <v>0</v>
      </c>
      <c r="Q105" s="171">
        <v>0</v>
      </c>
      <c r="R105" s="171">
        <f>Q105*H105</f>
        <v>0</v>
      </c>
      <c r="S105" s="171">
        <v>0</v>
      </c>
      <c r="T105" s="172">
        <f>S105*H105</f>
        <v>0</v>
      </c>
      <c r="W105" s="174">
        <v>2820</v>
      </c>
      <c r="X105" s="27"/>
      <c r="Y105" s="176"/>
      <c r="Z105" s="177">
        <v>3302</v>
      </c>
      <c r="AA105" s="226"/>
      <c r="AB105" s="227">
        <v>2820</v>
      </c>
      <c r="AC105" s="222">
        <v>3499</v>
      </c>
      <c r="AR105" s="9" t="s">
        <v>84</v>
      </c>
      <c r="AT105" s="9" t="s">
        <v>80</v>
      </c>
      <c r="AU105" s="9" t="s">
        <v>1</v>
      </c>
      <c r="AY105" s="9" t="s">
        <v>77</v>
      </c>
      <c r="BE105" s="173">
        <f>IF(N105="základní",J105,0)</f>
        <v>-6316.8</v>
      </c>
      <c r="BF105" s="173">
        <f>IF(N105="snížená",J105,0)</f>
        <v>0</v>
      </c>
      <c r="BG105" s="173">
        <f>IF(N105="zákl. přenesená",J105,0)</f>
        <v>0</v>
      </c>
      <c r="BH105" s="173">
        <f>IF(N105="sníž. přenesená",J105,0)</f>
        <v>0</v>
      </c>
      <c r="BI105" s="173">
        <f>IF(N105="nulová",J105,0)</f>
        <v>0</v>
      </c>
      <c r="BJ105" s="9" t="s">
        <v>75</v>
      </c>
      <c r="BK105" s="173">
        <f>ROUND(I105*H105,2)</f>
        <v>-6316.8</v>
      </c>
      <c r="BL105" s="9" t="s">
        <v>84</v>
      </c>
      <c r="BM105" s="9" t="s">
        <v>106</v>
      </c>
    </row>
    <row r="106" spans="2:65" s="149" customFormat="1" ht="29.85" customHeight="1" x14ac:dyDescent="0.3">
      <c r="B106" s="138"/>
      <c r="C106" s="139"/>
      <c r="D106" s="140" t="s">
        <v>70</v>
      </c>
      <c r="E106" s="159" t="s">
        <v>349</v>
      </c>
      <c r="F106" s="159" t="s">
        <v>350</v>
      </c>
      <c r="G106" s="139"/>
      <c r="H106" s="139"/>
      <c r="I106" s="142">
        <f t="shared" si="0"/>
        <v>0</v>
      </c>
      <c r="J106" s="160">
        <f>BK106</f>
        <v>-10628.8</v>
      </c>
      <c r="K106" s="139"/>
      <c r="L106" s="144"/>
      <c r="M106" s="145"/>
      <c r="N106" s="146"/>
      <c r="O106" s="146"/>
      <c r="P106" s="147">
        <f>SUM(P107:P107)</f>
        <v>0</v>
      </c>
      <c r="Q106" s="146"/>
      <c r="R106" s="147">
        <f>SUM(R107:R107)</f>
        <v>0</v>
      </c>
      <c r="S106" s="146"/>
      <c r="T106" s="148">
        <f>SUM(T107:T107)</f>
        <v>0</v>
      </c>
      <c r="W106" s="28"/>
      <c r="X106" s="180"/>
      <c r="Y106" s="181"/>
      <c r="Z106" s="182"/>
      <c r="AA106" s="228" t="s">
        <v>160</v>
      </c>
      <c r="AB106" s="229"/>
      <c r="AC106" s="223"/>
      <c r="AR106" s="156" t="s">
        <v>75</v>
      </c>
      <c r="AT106" s="157" t="s">
        <v>70</v>
      </c>
      <c r="AU106" s="157" t="s">
        <v>75</v>
      </c>
      <c r="AY106" s="156" t="s">
        <v>77</v>
      </c>
      <c r="BK106" s="158">
        <f>SUM(BK107:BK107)</f>
        <v>-10628.8</v>
      </c>
    </row>
    <row r="107" spans="2:65" s="21" customFormat="1" ht="38.25" customHeight="1" x14ac:dyDescent="0.3">
      <c r="B107" s="22"/>
      <c r="C107" s="162" t="s">
        <v>95</v>
      </c>
      <c r="D107" s="162" t="s">
        <v>80</v>
      </c>
      <c r="E107" s="163" t="s">
        <v>109</v>
      </c>
      <c r="F107" s="164" t="s">
        <v>351</v>
      </c>
      <c r="G107" s="165" t="s">
        <v>83</v>
      </c>
      <c r="H107" s="166">
        <v>-1</v>
      </c>
      <c r="I107" s="167">
        <f t="shared" si="0"/>
        <v>10628.800000000001</v>
      </c>
      <c r="J107" s="168">
        <f>ROUND(I107*H107,2)</f>
        <v>-10628.8</v>
      </c>
      <c r="K107" s="164" t="s">
        <v>11</v>
      </c>
      <c r="L107" s="110"/>
      <c r="M107" s="169" t="s">
        <v>11</v>
      </c>
      <c r="N107" s="170" t="s">
        <v>31</v>
      </c>
      <c r="O107" s="23"/>
      <c r="P107" s="171">
        <f>O107*H107</f>
        <v>0</v>
      </c>
      <c r="Q107" s="171">
        <v>0</v>
      </c>
      <c r="R107" s="171">
        <f>Q107*H107</f>
        <v>0</v>
      </c>
      <c r="S107" s="171">
        <v>0</v>
      </c>
      <c r="T107" s="172">
        <f>S107*H107</f>
        <v>0</v>
      </c>
      <c r="W107" s="28">
        <v>9490</v>
      </c>
      <c r="X107" s="27"/>
      <c r="Y107" s="28"/>
      <c r="Z107" s="29">
        <v>21632</v>
      </c>
      <c r="AA107" s="230">
        <f>5226+1347</f>
        <v>6573</v>
      </c>
      <c r="AB107" s="220">
        <v>9490</v>
      </c>
      <c r="AC107" s="222">
        <v>4500</v>
      </c>
      <c r="AR107" s="9" t="s">
        <v>84</v>
      </c>
      <c r="AT107" s="9" t="s">
        <v>80</v>
      </c>
      <c r="AU107" s="9" t="s">
        <v>1</v>
      </c>
      <c r="AY107" s="9" t="s">
        <v>77</v>
      </c>
      <c r="BE107" s="173">
        <f>IF(N107="základní",J107,0)</f>
        <v>-10628.8</v>
      </c>
      <c r="BF107" s="173">
        <f>IF(N107="snížená",J107,0)</f>
        <v>0</v>
      </c>
      <c r="BG107" s="173">
        <f>IF(N107="zákl. přenesená",J107,0)</f>
        <v>0</v>
      </c>
      <c r="BH107" s="173">
        <f>IF(N107="sníž. přenesená",J107,0)</f>
        <v>0</v>
      </c>
      <c r="BI107" s="173">
        <f>IF(N107="nulová",J107,0)</f>
        <v>0</v>
      </c>
      <c r="BJ107" s="9" t="s">
        <v>75</v>
      </c>
      <c r="BK107" s="173">
        <f>ROUND(I107*H107,2)</f>
        <v>-10628.8</v>
      </c>
      <c r="BL107" s="9" t="s">
        <v>84</v>
      </c>
      <c r="BM107" s="9" t="s">
        <v>111</v>
      </c>
    </row>
    <row r="108" spans="2:65" s="21" customFormat="1" ht="6.95" customHeight="1" x14ac:dyDescent="0.3">
      <c r="B108" s="65"/>
      <c r="C108" s="66"/>
      <c r="D108" s="66"/>
      <c r="E108" s="66"/>
      <c r="F108" s="66"/>
      <c r="G108" s="66"/>
      <c r="H108" s="66"/>
      <c r="I108" s="67"/>
      <c r="J108" s="66"/>
      <c r="K108" s="66"/>
      <c r="L108" s="110"/>
      <c r="W108" s="26"/>
      <c r="X108" s="27"/>
      <c r="Y108" s="28"/>
      <c r="Z108" s="29"/>
      <c r="AA108" s="212"/>
      <c r="AB108" s="220"/>
      <c r="AC108" s="222"/>
    </row>
    <row r="109" spans="2:65" x14ac:dyDescent="0.3">
      <c r="W109" s="26"/>
      <c r="X109" s="180"/>
      <c r="Y109" s="28"/>
      <c r="Z109" s="29"/>
      <c r="AA109" s="212"/>
      <c r="AB109" s="220"/>
      <c r="AC109" s="231"/>
    </row>
    <row r="110" spans="2:65" x14ac:dyDescent="0.3">
      <c r="W110" s="26"/>
      <c r="X110" s="27"/>
      <c r="Y110" s="28"/>
      <c r="Z110" s="29"/>
      <c r="AA110" s="212"/>
      <c r="AB110" s="31"/>
    </row>
    <row r="111" spans="2:65" x14ac:dyDescent="0.3">
      <c r="W111" s="26"/>
      <c r="X111" s="180"/>
      <c r="Y111" s="28"/>
      <c r="Z111" s="29"/>
      <c r="AA111" s="212"/>
      <c r="AB111" s="31"/>
    </row>
    <row r="112" spans="2:65" x14ac:dyDescent="0.3">
      <c r="W112" s="26"/>
      <c r="X112" s="27"/>
      <c r="Y112" s="28"/>
      <c r="Z112" s="29"/>
      <c r="AA112" s="212"/>
      <c r="AB112" s="31"/>
    </row>
    <row r="113" spans="1:70" x14ac:dyDescent="0.3">
      <c r="W113" s="26"/>
      <c r="X113" s="180"/>
      <c r="Y113" s="28"/>
      <c r="Z113" s="29"/>
      <c r="AA113" s="212"/>
      <c r="AB113" s="31"/>
    </row>
    <row r="114" spans="1:70" x14ac:dyDescent="0.3">
      <c r="W114" s="26"/>
      <c r="X114" s="27"/>
      <c r="Y114" s="28"/>
      <c r="Z114" s="29"/>
      <c r="AA114" s="212"/>
      <c r="AB114" s="31"/>
    </row>
    <row r="115" spans="1:70" x14ac:dyDescent="0.3">
      <c r="W115" s="26"/>
      <c r="X115" s="180"/>
      <c r="Y115" s="28"/>
      <c r="Z115" s="29"/>
      <c r="AA115" s="212"/>
      <c r="AB115" s="31"/>
    </row>
    <row r="116" spans="1:70" x14ac:dyDescent="0.3">
      <c r="W116" s="26"/>
      <c r="X116" s="27"/>
      <c r="Y116" s="28"/>
      <c r="Z116" s="29"/>
      <c r="AA116" s="212"/>
      <c r="AB116" s="31"/>
    </row>
    <row r="117" spans="1:70" x14ac:dyDescent="0.3">
      <c r="W117" s="26"/>
      <c r="X117" s="180"/>
      <c r="Y117" s="28"/>
      <c r="Z117" s="29"/>
      <c r="AA117" s="212"/>
      <c r="AB117" s="31"/>
    </row>
    <row r="118" spans="1:70" x14ac:dyDescent="0.3">
      <c r="W118" s="26"/>
      <c r="X118" s="27"/>
      <c r="Y118" s="28"/>
      <c r="Z118" s="29"/>
      <c r="AA118" s="212"/>
      <c r="AB118" s="31"/>
    </row>
    <row r="119" spans="1:70" s="211" customFormat="1" x14ac:dyDescent="0.3">
      <c r="A119"/>
      <c r="B119"/>
      <c r="C119"/>
      <c r="D119"/>
      <c r="E119"/>
      <c r="F119"/>
      <c r="G119"/>
      <c r="H119"/>
      <c r="I119" s="1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 s="26"/>
      <c r="X119" s="180"/>
      <c r="Y119" s="28"/>
      <c r="Z119" s="29"/>
      <c r="AA119" s="212"/>
      <c r="AB119" s="31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</row>
    <row r="120" spans="1:70" s="211" customFormat="1" x14ac:dyDescent="0.3">
      <c r="A120"/>
      <c r="B120"/>
      <c r="C120"/>
      <c r="D120"/>
      <c r="E120"/>
      <c r="F120"/>
      <c r="G120"/>
      <c r="H120"/>
      <c r="I120" s="1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 s="26"/>
      <c r="X120" s="27"/>
      <c r="Y120" s="28"/>
      <c r="Z120" s="29"/>
      <c r="AA120" s="212"/>
      <c r="AB120" s="31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</row>
    <row r="121" spans="1:70" s="211" customFormat="1" x14ac:dyDescent="0.3">
      <c r="A121"/>
      <c r="B121"/>
      <c r="C121"/>
      <c r="D121"/>
      <c r="E121"/>
      <c r="F121"/>
      <c r="G121"/>
      <c r="H121"/>
      <c r="I121" s="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 s="232"/>
      <c r="X121" s="180"/>
      <c r="Y121" s="28"/>
      <c r="Z121" s="29"/>
      <c r="AA121" s="212"/>
      <c r="AB121" s="3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</row>
    <row r="122" spans="1:70" s="211" customFormat="1" x14ac:dyDescent="0.3">
      <c r="A122"/>
      <c r="B122"/>
      <c r="C122"/>
      <c r="D122"/>
      <c r="E122"/>
      <c r="F122"/>
      <c r="G122"/>
      <c r="H122"/>
      <c r="I122" s="1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 s="26"/>
      <c r="X122" s="180"/>
      <c r="Y122" s="28"/>
      <c r="Z122" s="29"/>
      <c r="AA122" s="212"/>
      <c r="AB122" s="31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</row>
    <row r="123" spans="1:70" s="211" customFormat="1" x14ac:dyDescent="0.3">
      <c r="A123"/>
      <c r="B123"/>
      <c r="C123"/>
      <c r="D123"/>
      <c r="E123"/>
      <c r="F123"/>
      <c r="G123"/>
      <c r="H123"/>
      <c r="I123" s="1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 s="26"/>
      <c r="X123" s="180"/>
      <c r="Y123" s="28"/>
      <c r="Z123" s="29"/>
      <c r="AA123" s="212"/>
      <c r="AB123" s="31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</row>
    <row r="124" spans="1:70" s="211" customFormat="1" x14ac:dyDescent="0.3">
      <c r="A124"/>
      <c r="B124"/>
      <c r="C124"/>
      <c r="D124"/>
      <c r="E124"/>
      <c r="F124"/>
      <c r="G124"/>
      <c r="H124"/>
      <c r="I124" s="1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 s="174"/>
      <c r="X124" s="27"/>
      <c r="Y124" s="176"/>
      <c r="Z124" s="177"/>
      <c r="AA124" s="226"/>
      <c r="AB124" s="179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</row>
    <row r="125" spans="1:70" s="211" customFormat="1" x14ac:dyDescent="0.3">
      <c r="A125"/>
      <c r="B125"/>
      <c r="C125"/>
      <c r="D125"/>
      <c r="E125"/>
      <c r="F125"/>
      <c r="G125"/>
      <c r="H125"/>
      <c r="I125" s="1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 s="186"/>
      <c r="X125" s="180"/>
      <c r="Y125" s="181"/>
      <c r="Z125" s="182"/>
      <c r="AA125" s="233"/>
      <c r="AB125" s="184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</row>
    <row r="126" spans="1:70" s="211" customFormat="1" x14ac:dyDescent="0.3">
      <c r="A126"/>
      <c r="B126"/>
      <c r="C126"/>
      <c r="D126"/>
      <c r="E126"/>
      <c r="F126"/>
      <c r="G126"/>
      <c r="H126"/>
      <c r="I126" s="1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 s="26"/>
      <c r="X126" s="27"/>
      <c r="Y126" s="28"/>
      <c r="Z126" s="29"/>
      <c r="AA126" s="212"/>
      <c r="AB126" s="31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</row>
    <row r="127" spans="1:70" s="211" customFormat="1" x14ac:dyDescent="0.3">
      <c r="A127"/>
      <c r="B127"/>
      <c r="C127"/>
      <c r="D127"/>
      <c r="E127"/>
      <c r="F127"/>
      <c r="G127"/>
      <c r="H127"/>
      <c r="I127" s="1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 s="26"/>
      <c r="X127" s="180"/>
      <c r="Y127" s="28"/>
      <c r="Z127" s="29"/>
      <c r="AA127" s="212"/>
      <c r="AB127" s="31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</row>
    <row r="128" spans="1:70" s="211" customFormat="1" x14ac:dyDescent="0.3">
      <c r="A128"/>
      <c r="B128"/>
      <c r="C128"/>
      <c r="D128"/>
      <c r="E128"/>
      <c r="F128"/>
      <c r="G128"/>
      <c r="H128"/>
      <c r="I128" s="1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 s="26"/>
      <c r="X128" s="180"/>
      <c r="Y128" s="28"/>
      <c r="Z128" s="29"/>
      <c r="AA128" s="212"/>
      <c r="AB128" s="31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spans="1:70" s="211" customFormat="1" x14ac:dyDescent="0.3">
      <c r="A129"/>
      <c r="B129"/>
      <c r="C129"/>
      <c r="D129"/>
      <c r="E129"/>
      <c r="F129"/>
      <c r="G129"/>
      <c r="H129"/>
      <c r="I129" s="1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 s="26"/>
      <c r="X129" s="180"/>
      <c r="Y129" s="28"/>
      <c r="Z129" s="29"/>
      <c r="AA129" s="212"/>
      <c r="AB129" s="31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</row>
    <row r="130" spans="1:70" s="211" customFormat="1" x14ac:dyDescent="0.3">
      <c r="A130"/>
      <c r="B130"/>
      <c r="C130"/>
      <c r="D130"/>
      <c r="E130"/>
      <c r="F130"/>
      <c r="G130"/>
      <c r="H130"/>
      <c r="I130" s="1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 s="174"/>
      <c r="X130" s="27"/>
      <c r="Y130" s="176"/>
      <c r="Z130" s="177"/>
      <c r="AA130" s="226"/>
      <c r="AB130" s="179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</row>
    <row r="131" spans="1:70" s="211" customFormat="1" x14ac:dyDescent="0.3">
      <c r="A131"/>
      <c r="B131"/>
      <c r="C131"/>
      <c r="D131"/>
      <c r="E131"/>
      <c r="F131"/>
      <c r="G131"/>
      <c r="H131"/>
      <c r="I131" s="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 s="186"/>
      <c r="X131" s="180"/>
      <c r="Y131" s="181"/>
      <c r="Z131" s="182"/>
      <c r="AA131" s="233"/>
      <c r="AB131" s="184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</row>
    <row r="132" spans="1:70" s="211" customFormat="1" x14ac:dyDescent="0.3">
      <c r="A132"/>
      <c r="B132"/>
      <c r="C132"/>
      <c r="D132"/>
      <c r="E132"/>
      <c r="F132"/>
      <c r="G132"/>
      <c r="H132"/>
      <c r="I132" s="1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 s="26"/>
      <c r="X132" s="27"/>
      <c r="Y132" s="28"/>
      <c r="Z132" s="29"/>
      <c r="AA132" s="212"/>
      <c r="AB132" s="31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</row>
    <row r="133" spans="1:70" s="211" customFormat="1" x14ac:dyDescent="0.3">
      <c r="A133"/>
      <c r="B133"/>
      <c r="C133"/>
      <c r="D133"/>
      <c r="E133"/>
      <c r="F133"/>
      <c r="G133"/>
      <c r="H133"/>
      <c r="I133" s="1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 s="26"/>
      <c r="X133" s="180"/>
      <c r="Y133" s="28"/>
      <c r="Z133" s="29"/>
      <c r="AA133" s="212"/>
      <c r="AB133" s="31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</row>
    <row r="134" spans="1:70" s="211" customFormat="1" x14ac:dyDescent="0.3">
      <c r="A134"/>
      <c r="B134"/>
      <c r="C134"/>
      <c r="D134"/>
      <c r="E134"/>
      <c r="F134"/>
      <c r="G134"/>
      <c r="H134"/>
      <c r="I134" s="1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 s="26"/>
      <c r="X134" s="27"/>
      <c r="Y134" s="28"/>
      <c r="Z134" s="29"/>
      <c r="AA134" s="212"/>
      <c r="AB134" s="31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</row>
    <row r="135" spans="1:70" s="211" customFormat="1" x14ac:dyDescent="0.3">
      <c r="A135"/>
      <c r="B135"/>
      <c r="C135"/>
      <c r="D135"/>
      <c r="E135"/>
      <c r="F135"/>
      <c r="G135"/>
      <c r="H135"/>
      <c r="I135" s="1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 s="26"/>
      <c r="X135" s="180"/>
      <c r="Y135" s="28"/>
      <c r="Z135" s="29"/>
      <c r="AA135" s="212"/>
      <c r="AB135" s="31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</row>
    <row r="136" spans="1:70" s="211" customFormat="1" x14ac:dyDescent="0.3">
      <c r="A136"/>
      <c r="B136"/>
      <c r="C136"/>
      <c r="D136"/>
      <c r="E136"/>
      <c r="F136"/>
      <c r="G136"/>
      <c r="H136"/>
      <c r="I136" s="1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 s="26"/>
      <c r="X136" s="27"/>
      <c r="Y136" s="28"/>
      <c r="Z136" s="29"/>
      <c r="AA136" s="212"/>
      <c r="AB136" s="31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</row>
    <row r="137" spans="1:70" s="211" customFormat="1" x14ac:dyDescent="0.3">
      <c r="A137"/>
      <c r="B137"/>
      <c r="C137"/>
      <c r="D137"/>
      <c r="E137"/>
      <c r="F137"/>
      <c r="G137"/>
      <c r="H137"/>
      <c r="I137" s="1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 s="26"/>
      <c r="X137" s="180"/>
      <c r="Y137" s="28"/>
      <c r="Z137" s="29"/>
      <c r="AA137" s="212"/>
      <c r="AB137" s="31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</row>
    <row r="138" spans="1:70" s="211" customFormat="1" x14ac:dyDescent="0.3">
      <c r="A138"/>
      <c r="B138"/>
      <c r="C138"/>
      <c r="D138"/>
      <c r="E138"/>
      <c r="F138"/>
      <c r="G138"/>
      <c r="H138"/>
      <c r="I138" s="1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 s="26"/>
      <c r="X138" s="180"/>
      <c r="Y138" s="28"/>
      <c r="Z138" s="29"/>
      <c r="AA138" s="212"/>
      <c r="AB138" s="31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</row>
    <row r="139" spans="1:70" s="211" customFormat="1" x14ac:dyDescent="0.3">
      <c r="A139"/>
      <c r="B139"/>
      <c r="C139"/>
      <c r="D139"/>
      <c r="E139"/>
      <c r="F139"/>
      <c r="G139"/>
      <c r="H139"/>
      <c r="I139" s="1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 s="26"/>
      <c r="X139" s="180"/>
      <c r="Y139" s="28"/>
      <c r="Z139" s="29"/>
      <c r="AA139" s="212"/>
      <c r="AB139" s="31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</row>
    <row r="140" spans="1:70" s="211" customFormat="1" x14ac:dyDescent="0.3">
      <c r="A140"/>
      <c r="B140"/>
      <c r="C140"/>
      <c r="D140"/>
      <c r="E140"/>
      <c r="F140"/>
      <c r="G140"/>
      <c r="H140"/>
      <c r="I140" s="1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 s="174"/>
      <c r="X140" s="180"/>
      <c r="Y140" s="176"/>
      <c r="Z140" s="177"/>
      <c r="AA140" s="226"/>
      <c r="AB140" s="179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</row>
    <row r="141" spans="1:70" s="211" customFormat="1" x14ac:dyDescent="0.3">
      <c r="A141"/>
      <c r="B141"/>
      <c r="C141"/>
      <c r="D141"/>
      <c r="E141"/>
      <c r="F141"/>
      <c r="G141"/>
      <c r="H141"/>
      <c r="I141" s="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 s="174"/>
      <c r="X141" s="180"/>
      <c r="Y141" s="176"/>
      <c r="Z141" s="177"/>
      <c r="AA141" s="226"/>
      <c r="AB141" s="179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</row>
    <row r="142" spans="1:70" s="211" customFormat="1" x14ac:dyDescent="0.3">
      <c r="A142"/>
      <c r="B142"/>
      <c r="C142"/>
      <c r="D142"/>
      <c r="E142"/>
      <c r="F142"/>
      <c r="G142"/>
      <c r="H142"/>
      <c r="I142" s="1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 s="174"/>
      <c r="X142" s="180"/>
      <c r="Y142" s="176"/>
      <c r="Z142" s="177"/>
      <c r="AA142" s="226"/>
      <c r="AB142" s="179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</row>
    <row r="143" spans="1:70" s="211" customFormat="1" x14ac:dyDescent="0.3">
      <c r="A143"/>
      <c r="B143"/>
      <c r="C143"/>
      <c r="D143"/>
      <c r="E143"/>
      <c r="F143"/>
      <c r="G143"/>
      <c r="H143"/>
      <c r="I143" s="1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 s="174"/>
      <c r="X143" s="27"/>
      <c r="Y143" s="176"/>
      <c r="Z143" s="177"/>
      <c r="AA143" s="226"/>
      <c r="AB143" s="179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</row>
    <row r="144" spans="1:70" s="211" customFormat="1" x14ac:dyDescent="0.3">
      <c r="A144"/>
      <c r="B144"/>
      <c r="C144"/>
      <c r="D144"/>
      <c r="E144"/>
      <c r="F144"/>
      <c r="G144"/>
      <c r="H144"/>
      <c r="I144" s="1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 s="186"/>
      <c r="X144" s="180"/>
      <c r="Y144" s="181"/>
      <c r="Z144" s="182"/>
      <c r="AA144" s="233"/>
      <c r="AB144" s="18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</row>
    <row r="145" spans="1:70" s="211" customFormat="1" x14ac:dyDescent="0.3">
      <c r="A145"/>
      <c r="B145"/>
      <c r="C145"/>
      <c r="D145"/>
      <c r="E145"/>
      <c r="F145"/>
      <c r="G145"/>
      <c r="H145"/>
      <c r="I145" s="1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 s="26"/>
      <c r="X145" s="27"/>
      <c r="Y145" s="28"/>
      <c r="Z145" s="29"/>
      <c r="AA145" s="212"/>
      <c r="AB145" s="31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1:70" s="211" customFormat="1" x14ac:dyDescent="0.3">
      <c r="A146"/>
      <c r="B146"/>
      <c r="C146"/>
      <c r="D146"/>
      <c r="E146"/>
      <c r="F146"/>
      <c r="G146"/>
      <c r="H146"/>
      <c r="I146" s="1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 s="26"/>
      <c r="X146" s="180"/>
      <c r="Y146" s="28"/>
      <c r="Z146" s="29"/>
      <c r="AA146" s="212"/>
      <c r="AB146" s="31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1:70" s="211" customFormat="1" x14ac:dyDescent="0.3">
      <c r="A147"/>
      <c r="B147"/>
      <c r="C147"/>
      <c r="D147"/>
      <c r="E147"/>
      <c r="F147"/>
      <c r="G147"/>
      <c r="H147"/>
      <c r="I147" s="1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 s="26"/>
      <c r="X147" s="27"/>
      <c r="Y147" s="28"/>
      <c r="Z147" s="29"/>
      <c r="AA147" s="212"/>
      <c r="AB147" s="31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1:70" s="211" customFormat="1" x14ac:dyDescent="0.3">
      <c r="A148"/>
      <c r="B148"/>
      <c r="C148"/>
      <c r="D148"/>
      <c r="E148"/>
      <c r="F148"/>
      <c r="G148"/>
      <c r="H148"/>
      <c r="I148" s="1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 s="26"/>
      <c r="X148" s="180"/>
      <c r="Y148" s="28"/>
      <c r="Z148" s="29"/>
      <c r="AA148" s="212"/>
      <c r="AB148" s="31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1:70" s="211" customFormat="1" x14ac:dyDescent="0.3">
      <c r="A149"/>
      <c r="B149"/>
      <c r="C149"/>
      <c r="D149"/>
      <c r="E149"/>
      <c r="F149"/>
      <c r="G149"/>
      <c r="H149"/>
      <c r="I149" s="1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 s="26"/>
      <c r="X149" s="180"/>
      <c r="Y149" s="28"/>
      <c r="Z149" s="29"/>
      <c r="AA149" s="212"/>
      <c r="AB149" s="31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1:70" s="211" customFormat="1" x14ac:dyDescent="0.3">
      <c r="A150"/>
      <c r="B150"/>
      <c r="C150"/>
      <c r="D150"/>
      <c r="E150"/>
      <c r="F150"/>
      <c r="G150"/>
      <c r="H150"/>
      <c r="I150" s="1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 s="26"/>
      <c r="X150" s="180"/>
      <c r="Y150" s="28"/>
      <c r="Z150" s="29"/>
      <c r="AA150" s="212"/>
      <c r="AB150" s="31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</row>
    <row r="151" spans="1:70" s="211" customFormat="1" x14ac:dyDescent="0.3">
      <c r="A151"/>
      <c r="B151"/>
      <c r="C151"/>
      <c r="D151"/>
      <c r="E151"/>
      <c r="F151"/>
      <c r="G151"/>
      <c r="H151"/>
      <c r="I151" s="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 s="174"/>
      <c r="X151" s="180"/>
      <c r="Y151" s="176"/>
      <c r="Z151" s="177"/>
      <c r="AA151" s="226"/>
      <c r="AB151" s="179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1:70" s="211" customFormat="1" x14ac:dyDescent="0.3">
      <c r="A152"/>
      <c r="B152"/>
      <c r="C152"/>
      <c r="D152"/>
      <c r="E152"/>
      <c r="F152"/>
      <c r="G152"/>
      <c r="H152"/>
      <c r="I152" s="1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 s="186"/>
      <c r="X152" s="27"/>
      <c r="Y152" s="181"/>
      <c r="Z152" s="182"/>
      <c r="AA152" s="233"/>
      <c r="AB152" s="184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s="211" customFormat="1" x14ac:dyDescent="0.3">
      <c r="A153"/>
      <c r="B153"/>
      <c r="C153"/>
      <c r="D153"/>
      <c r="E153"/>
      <c r="F153"/>
      <c r="G153"/>
      <c r="H153"/>
      <c r="I153" s="1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 s="192"/>
      <c r="X153" s="180"/>
      <c r="Y153" s="152"/>
      <c r="Z153" s="153"/>
      <c r="AA153" s="224"/>
      <c r="AB153" s="155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1:70" s="211" customFormat="1" x14ac:dyDescent="0.3">
      <c r="A154"/>
      <c r="B154"/>
      <c r="C154"/>
      <c r="D154"/>
      <c r="E154"/>
      <c r="F154"/>
      <c r="G154"/>
      <c r="H154"/>
      <c r="I154" s="1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 s="26"/>
      <c r="X154" s="180"/>
      <c r="Y154" s="28"/>
      <c r="Z154" s="29"/>
      <c r="AA154" s="212"/>
      <c r="AB154" s="31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1:70" s="211" customFormat="1" x14ac:dyDescent="0.3">
      <c r="A155"/>
      <c r="B155"/>
      <c r="C155"/>
      <c r="D155"/>
      <c r="E155"/>
      <c r="F155"/>
      <c r="G155"/>
      <c r="H155"/>
      <c r="I155" s="1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 s="26"/>
      <c r="X155" s="180"/>
      <c r="Y155" s="28"/>
      <c r="Z155" s="29"/>
      <c r="AA155" s="212"/>
      <c r="AB155" s="31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1:70" s="211" customFormat="1" x14ac:dyDescent="0.3">
      <c r="A156"/>
      <c r="B156"/>
      <c r="C156"/>
      <c r="D156"/>
      <c r="E156"/>
      <c r="F156"/>
      <c r="G156"/>
      <c r="H156"/>
      <c r="I156" s="1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 s="174"/>
      <c r="X156" s="180"/>
      <c r="Y156" s="176"/>
      <c r="Z156" s="177"/>
      <c r="AA156" s="226"/>
      <c r="AB156" s="179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1:70" s="211" customFormat="1" x14ac:dyDescent="0.3">
      <c r="A157"/>
      <c r="B157"/>
      <c r="C157"/>
      <c r="D157"/>
      <c r="E157"/>
      <c r="F157"/>
      <c r="G157"/>
      <c r="H157"/>
      <c r="I157" s="1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 s="174"/>
      <c r="X157" s="180"/>
      <c r="Y157" s="176"/>
      <c r="Z157" s="177"/>
      <c r="AA157" s="226"/>
      <c r="AB157" s="179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1:70" s="211" customFormat="1" x14ac:dyDescent="0.3">
      <c r="A158"/>
      <c r="B158"/>
      <c r="C158"/>
      <c r="D158"/>
      <c r="E158"/>
      <c r="F158"/>
      <c r="G158"/>
      <c r="H158"/>
      <c r="I158" s="1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 s="186"/>
      <c r="X158" s="27"/>
      <c r="Y158" s="181"/>
      <c r="Z158" s="182"/>
      <c r="AA158" s="233"/>
      <c r="AB158" s="184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1:70" s="211" customFormat="1" x14ac:dyDescent="0.3">
      <c r="A159"/>
      <c r="B159"/>
      <c r="C159"/>
      <c r="D159"/>
      <c r="E159"/>
      <c r="F159"/>
      <c r="G159"/>
      <c r="H159"/>
      <c r="I159" s="1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 s="192"/>
      <c r="X159" s="180"/>
      <c r="Y159" s="152"/>
      <c r="Z159" s="153"/>
      <c r="AA159" s="224"/>
      <c r="AB159" s="155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1:70" s="211" customFormat="1" x14ac:dyDescent="0.3">
      <c r="A160"/>
      <c r="B160"/>
      <c r="C160"/>
      <c r="D160"/>
      <c r="E160"/>
      <c r="F160"/>
      <c r="G160"/>
      <c r="H160"/>
      <c r="I160" s="1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 s="26"/>
      <c r="X160" s="180"/>
      <c r="Y160" s="28"/>
      <c r="Z160" s="29"/>
      <c r="AA160" s="212"/>
      <c r="AB160" s="31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spans="1:70" s="211" customFormat="1" x14ac:dyDescent="0.3">
      <c r="A161"/>
      <c r="B161"/>
      <c r="C161"/>
      <c r="D161"/>
      <c r="E161"/>
      <c r="F161"/>
      <c r="G161"/>
      <c r="H161"/>
      <c r="I161" s="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 s="192"/>
      <c r="X161" s="27"/>
      <c r="Y161" s="152"/>
      <c r="Z161" s="153"/>
      <c r="AA161" s="224"/>
      <c r="AB161" s="155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</row>
    <row r="162" spans="1:70" s="211" customFormat="1" x14ac:dyDescent="0.3">
      <c r="A162"/>
      <c r="B162"/>
      <c r="C162"/>
      <c r="D162"/>
      <c r="E162"/>
      <c r="F162"/>
      <c r="G162"/>
      <c r="H162"/>
      <c r="I162" s="1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 s="192"/>
      <c r="X162" s="151"/>
      <c r="Y162" s="152"/>
      <c r="Z162" s="153"/>
      <c r="AA162" s="224"/>
      <c r="AB162" s="155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</row>
    <row r="163" spans="1:70" s="211" customFormat="1" x14ac:dyDescent="0.3">
      <c r="A163"/>
      <c r="B163"/>
      <c r="C163"/>
      <c r="D163"/>
      <c r="E163"/>
      <c r="F163"/>
      <c r="G163"/>
      <c r="H163"/>
      <c r="I163" s="1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 s="26"/>
      <c r="X163" s="27"/>
      <c r="Y163" s="28"/>
      <c r="Z163" s="29"/>
      <c r="AA163" s="212"/>
      <c r="AB163" s="31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</row>
    <row r="164" spans="1:70" s="211" customFormat="1" x14ac:dyDescent="0.3">
      <c r="A164"/>
      <c r="B164"/>
      <c r="C164"/>
      <c r="D164"/>
      <c r="E164"/>
      <c r="F164"/>
      <c r="G164"/>
      <c r="H164"/>
      <c r="I164" s="1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 s="26"/>
      <c r="X164" s="27"/>
      <c r="Y164" s="28"/>
      <c r="Z164" s="29"/>
      <c r="AA164" s="212"/>
      <c r="AB164" s="31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</row>
    <row r="165" spans="1:70" s="211" customFormat="1" x14ac:dyDescent="0.3">
      <c r="A165"/>
      <c r="B165"/>
      <c r="C165"/>
      <c r="D165"/>
      <c r="E165"/>
      <c r="F165"/>
      <c r="G165"/>
      <c r="H165"/>
      <c r="I165" s="1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 s="26"/>
      <c r="X165" s="27"/>
      <c r="Y165" s="28"/>
      <c r="Z165" s="29"/>
      <c r="AA165" s="212"/>
      <c r="AB165" s="31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</row>
    <row r="166" spans="1:70" s="211" customFormat="1" x14ac:dyDescent="0.3">
      <c r="A166"/>
      <c r="B166"/>
      <c r="C166"/>
      <c r="D166"/>
      <c r="E166"/>
      <c r="F166"/>
      <c r="G166"/>
      <c r="H166"/>
      <c r="I166" s="1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 s="26"/>
      <c r="X166" s="27"/>
      <c r="Y166" s="28"/>
      <c r="Z166" s="29"/>
      <c r="AA166" s="212"/>
      <c r="AB166" s="31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</row>
    <row r="167" spans="1:70" s="211" customFormat="1" x14ac:dyDescent="0.3">
      <c r="A167"/>
      <c r="B167"/>
      <c r="C167"/>
      <c r="D167"/>
      <c r="E167"/>
      <c r="F167"/>
      <c r="G167"/>
      <c r="H167"/>
      <c r="I167" s="1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 s="26"/>
      <c r="X167" s="27"/>
      <c r="Y167" s="28"/>
      <c r="Z167" s="29"/>
      <c r="AA167" s="212"/>
      <c r="AB167" s="31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</row>
    <row r="168" spans="1:70" s="211" customFormat="1" x14ac:dyDescent="0.3">
      <c r="A168"/>
      <c r="B168"/>
      <c r="C168"/>
      <c r="D168"/>
      <c r="E168"/>
      <c r="F168"/>
      <c r="G168"/>
      <c r="H168"/>
      <c r="I168" s="1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 s="26"/>
      <c r="X168" s="27"/>
      <c r="Y168" s="28"/>
      <c r="Z168" s="29"/>
      <c r="AA168" s="212"/>
      <c r="AB168" s="31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</row>
    <row r="169" spans="1:70" s="211" customFormat="1" x14ac:dyDescent="0.3">
      <c r="A169"/>
      <c r="B169"/>
      <c r="C169"/>
      <c r="D169"/>
      <c r="E169"/>
      <c r="F169"/>
      <c r="G169"/>
      <c r="H169"/>
      <c r="I169" s="1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 s="26"/>
      <c r="X169" s="27"/>
      <c r="Y169" s="28"/>
      <c r="Z169" s="29"/>
      <c r="AA169" s="212"/>
      <c r="AB169" s="31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</row>
    <row r="170" spans="1:70" s="211" customFormat="1" x14ac:dyDescent="0.3">
      <c r="A170"/>
      <c r="B170"/>
      <c r="C170"/>
      <c r="D170"/>
      <c r="E170"/>
      <c r="F170"/>
      <c r="G170"/>
      <c r="H170"/>
      <c r="I170" s="1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 s="26"/>
      <c r="X170" s="27"/>
      <c r="Y170" s="28"/>
      <c r="Z170" s="29"/>
      <c r="AA170" s="212"/>
      <c r="AB170" s="31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</row>
    <row r="171" spans="1:70" s="211" customFormat="1" x14ac:dyDescent="0.3">
      <c r="A171"/>
      <c r="B171"/>
      <c r="C171"/>
      <c r="D171"/>
      <c r="E171"/>
      <c r="F171"/>
      <c r="G171"/>
      <c r="H171"/>
      <c r="I171" s="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 s="26"/>
      <c r="X171" s="27"/>
      <c r="Y171" s="28"/>
      <c r="Z171" s="29"/>
      <c r="AA171" s="212"/>
      <c r="AB171" s="3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</row>
    <row r="172" spans="1:70" s="211" customFormat="1" x14ac:dyDescent="0.3">
      <c r="A172"/>
      <c r="B172"/>
      <c r="C172"/>
      <c r="D172"/>
      <c r="E172"/>
      <c r="F172"/>
      <c r="G172"/>
      <c r="H172"/>
      <c r="I172" s="1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 s="26"/>
      <c r="X172" s="27"/>
      <c r="Y172" s="28"/>
      <c r="Z172" s="29"/>
      <c r="AA172" s="212"/>
      <c r="AB172" s="31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</row>
    <row r="173" spans="1:70" s="211" customFormat="1" x14ac:dyDescent="0.3">
      <c r="A173"/>
      <c r="B173"/>
      <c r="C173"/>
      <c r="D173"/>
      <c r="E173"/>
      <c r="F173"/>
      <c r="G173"/>
      <c r="H173"/>
      <c r="I173" s="1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 s="26"/>
      <c r="X173" s="27"/>
      <c r="Y173" s="28"/>
      <c r="Z173" s="29"/>
      <c r="AA173" s="212"/>
      <c r="AB173" s="31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</row>
    <row r="174" spans="1:70" s="211" customFormat="1" x14ac:dyDescent="0.3">
      <c r="A174"/>
      <c r="B174"/>
      <c r="C174"/>
      <c r="D174"/>
      <c r="E174"/>
      <c r="F174"/>
      <c r="G174"/>
      <c r="H174"/>
      <c r="I174" s="1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 s="26"/>
      <c r="X174" s="27"/>
      <c r="Y174" s="28"/>
      <c r="Z174" s="29"/>
      <c r="AA174" s="212"/>
      <c r="AB174" s="31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</row>
    <row r="175" spans="1:70" s="211" customFormat="1" x14ac:dyDescent="0.3">
      <c r="A175"/>
      <c r="B175"/>
      <c r="C175"/>
      <c r="D175"/>
      <c r="E175"/>
      <c r="F175"/>
      <c r="G175"/>
      <c r="H175"/>
      <c r="I175" s="1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 s="26"/>
      <c r="X175" s="27"/>
      <c r="Y175" s="28"/>
      <c r="Z175" s="29"/>
      <c r="AA175" s="212"/>
      <c r="AB175" s="31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</row>
    <row r="176" spans="1:70" s="211" customFormat="1" x14ac:dyDescent="0.3">
      <c r="A176"/>
      <c r="B176"/>
      <c r="C176"/>
      <c r="D176"/>
      <c r="E176"/>
      <c r="F176"/>
      <c r="G176"/>
      <c r="H176"/>
      <c r="I176" s="1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 s="26"/>
      <c r="X176" s="27"/>
      <c r="Y176" s="28"/>
      <c r="Z176" s="29"/>
      <c r="AA176" s="212"/>
      <c r="AB176" s="31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spans="1:70" s="211" customFormat="1" x14ac:dyDescent="0.3">
      <c r="A177"/>
      <c r="B177"/>
      <c r="C177"/>
      <c r="D177"/>
      <c r="E177"/>
      <c r="F177"/>
      <c r="G177"/>
      <c r="H177"/>
      <c r="I177" s="1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 s="26"/>
      <c r="X177" s="27"/>
      <c r="Y177" s="28"/>
      <c r="Z177" s="29"/>
      <c r="AA177" s="212"/>
      <c r="AB177" s="31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1:70" s="211" customFormat="1" x14ac:dyDescent="0.3">
      <c r="A178"/>
      <c r="B178"/>
      <c r="C178"/>
      <c r="D178"/>
      <c r="E178"/>
      <c r="F178"/>
      <c r="G178"/>
      <c r="H178"/>
      <c r="I178" s="1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 s="26"/>
      <c r="X178" s="27"/>
      <c r="Y178" s="28"/>
      <c r="Z178" s="29"/>
      <c r="AA178" s="212"/>
      <c r="AB178" s="31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1:70" s="211" customFormat="1" x14ac:dyDescent="0.3">
      <c r="A179"/>
      <c r="B179"/>
      <c r="C179"/>
      <c r="D179"/>
      <c r="E179"/>
      <c r="F179"/>
      <c r="G179"/>
      <c r="H179"/>
      <c r="I179" s="1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 s="26"/>
      <c r="X179" s="27"/>
      <c r="Y179" s="28"/>
      <c r="Z179" s="29"/>
      <c r="AA179" s="212"/>
      <c r="AB179" s="31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1:70" s="211" customFormat="1" x14ac:dyDescent="0.3">
      <c r="A180"/>
      <c r="B180"/>
      <c r="C180"/>
      <c r="D180"/>
      <c r="E180"/>
      <c r="F180"/>
      <c r="G180"/>
      <c r="H180"/>
      <c r="I180" s="1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 s="26"/>
      <c r="X180" s="27"/>
      <c r="Y180" s="28"/>
      <c r="Z180" s="29"/>
      <c r="AA180" s="212"/>
      <c r="AB180" s="31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1:70" s="211" customFormat="1" x14ac:dyDescent="0.3">
      <c r="A181"/>
      <c r="B181"/>
      <c r="C181"/>
      <c r="D181"/>
      <c r="E181"/>
      <c r="F181"/>
      <c r="G181"/>
      <c r="H181"/>
      <c r="I181" s="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 s="26"/>
      <c r="X181" s="27"/>
      <c r="Y181" s="28"/>
      <c r="Z181" s="29"/>
      <c r="AA181" s="212"/>
      <c r="AB181" s="3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1:70" s="211" customFormat="1" x14ac:dyDescent="0.3">
      <c r="A182"/>
      <c r="B182"/>
      <c r="C182"/>
      <c r="D182"/>
      <c r="E182"/>
      <c r="F182"/>
      <c r="G182"/>
      <c r="H182"/>
      <c r="I182" s="1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 s="26"/>
      <c r="X182" s="27"/>
      <c r="Y182" s="28"/>
      <c r="Z182" s="29"/>
      <c r="AA182" s="212"/>
      <c r="AB182" s="31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1:70" s="211" customFormat="1" x14ac:dyDescent="0.3">
      <c r="A183"/>
      <c r="B183"/>
      <c r="C183"/>
      <c r="D183"/>
      <c r="E183"/>
      <c r="F183"/>
      <c r="G183"/>
      <c r="H183"/>
      <c r="I183" s="1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 s="26"/>
      <c r="X183" s="27"/>
      <c r="Y183" s="28"/>
      <c r="Z183" s="29"/>
      <c r="AA183" s="212"/>
      <c r="AB183" s="31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1:70" s="211" customFormat="1" x14ac:dyDescent="0.3">
      <c r="A184"/>
      <c r="B184"/>
      <c r="C184"/>
      <c r="D184"/>
      <c r="E184"/>
      <c r="F184"/>
      <c r="G184"/>
      <c r="H184"/>
      <c r="I184" s="1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 s="26"/>
      <c r="X184" s="27"/>
      <c r="Y184" s="28"/>
      <c r="Z184" s="29"/>
      <c r="AA184" s="212"/>
      <c r="AB184" s="31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1:70" s="211" customFormat="1" x14ac:dyDescent="0.3">
      <c r="A185"/>
      <c r="B185"/>
      <c r="C185"/>
      <c r="D185"/>
      <c r="E185"/>
      <c r="F185"/>
      <c r="G185"/>
      <c r="H185"/>
      <c r="I185" s="1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 s="26"/>
      <c r="X185" s="27"/>
      <c r="Y185" s="28"/>
      <c r="Z185" s="29"/>
      <c r="AA185" s="212"/>
      <c r="AB185" s="31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1:70" s="211" customFormat="1" x14ac:dyDescent="0.3">
      <c r="A186"/>
      <c r="B186"/>
      <c r="C186"/>
      <c r="D186"/>
      <c r="E186"/>
      <c r="F186"/>
      <c r="G186"/>
      <c r="H186"/>
      <c r="I186" s="1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 s="26"/>
      <c r="X186" s="27"/>
      <c r="Y186" s="28"/>
      <c r="Z186" s="29"/>
      <c r="AA186" s="212"/>
      <c r="AB186" s="31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1:70" s="211" customFormat="1" x14ac:dyDescent="0.3">
      <c r="A187"/>
      <c r="B187"/>
      <c r="C187"/>
      <c r="D187"/>
      <c r="E187"/>
      <c r="F187"/>
      <c r="G187"/>
      <c r="H187"/>
      <c r="I187" s="1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 s="26"/>
      <c r="X187" s="27"/>
      <c r="Y187" s="28"/>
      <c r="Z187" s="29"/>
      <c r="AA187" s="212"/>
      <c r="AB187" s="31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</row>
    <row r="188" spans="1:70" s="211" customFormat="1" x14ac:dyDescent="0.3">
      <c r="A188"/>
      <c r="B188"/>
      <c r="C188"/>
      <c r="D188"/>
      <c r="E188"/>
      <c r="F188"/>
      <c r="G188"/>
      <c r="H188"/>
      <c r="I188" s="1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 s="26"/>
      <c r="X188" s="27"/>
      <c r="Y188" s="28"/>
      <c r="Z188" s="29"/>
      <c r="AA188" s="212"/>
      <c r="AB188" s="31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</row>
    <row r="189" spans="1:70" s="211" customFormat="1" x14ac:dyDescent="0.3">
      <c r="A189"/>
      <c r="B189"/>
      <c r="C189"/>
      <c r="D189"/>
      <c r="E189"/>
      <c r="F189"/>
      <c r="G189"/>
      <c r="H189"/>
      <c r="I189" s="1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 s="26"/>
      <c r="X189" s="27"/>
      <c r="Y189" s="28"/>
      <c r="Z189" s="29"/>
      <c r="AA189" s="212"/>
      <c r="AB189" s="31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0" spans="1:70" s="211" customFormat="1" x14ac:dyDescent="0.3">
      <c r="A190"/>
      <c r="B190"/>
      <c r="C190"/>
      <c r="D190"/>
      <c r="E190"/>
      <c r="F190"/>
      <c r="G190"/>
      <c r="H190"/>
      <c r="I190" s="1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 s="26"/>
      <c r="X190" s="27"/>
      <c r="Y190" s="28"/>
      <c r="Z190" s="29"/>
      <c r="AA190" s="212"/>
      <c r="AB190" s="31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</row>
    <row r="191" spans="1:70" s="211" customFormat="1" x14ac:dyDescent="0.3">
      <c r="A191"/>
      <c r="B191"/>
      <c r="C191"/>
      <c r="D191"/>
      <c r="E191"/>
      <c r="F191"/>
      <c r="G191"/>
      <c r="H191"/>
      <c r="I191" s="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 s="26"/>
      <c r="X191" s="27"/>
      <c r="Y191" s="28"/>
      <c r="Z191" s="29"/>
      <c r="AA191" s="212"/>
      <c r="AB191" s="3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</row>
    <row r="192" spans="1:70" s="211" customFormat="1" x14ac:dyDescent="0.3">
      <c r="A192"/>
      <c r="B192"/>
      <c r="C192"/>
      <c r="D192"/>
      <c r="E192"/>
      <c r="F192"/>
      <c r="G192"/>
      <c r="H192"/>
      <c r="I192" s="1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 s="26"/>
      <c r="X192" s="27"/>
      <c r="Y192" s="28"/>
      <c r="Z192" s="29"/>
      <c r="AA192" s="212"/>
      <c r="AB192" s="31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</row>
    <row r="193" spans="1:70" s="211" customFormat="1" x14ac:dyDescent="0.3">
      <c r="A193"/>
      <c r="B193"/>
      <c r="C193"/>
      <c r="D193"/>
      <c r="E193"/>
      <c r="F193"/>
      <c r="G193"/>
      <c r="H193"/>
      <c r="I193" s="1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 s="26"/>
      <c r="X193" s="27"/>
      <c r="Y193" s="28"/>
      <c r="Z193" s="29"/>
      <c r="AA193" s="212"/>
      <c r="AB193" s="31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</row>
    <row r="194" spans="1:70" s="211" customFormat="1" x14ac:dyDescent="0.3">
      <c r="A194"/>
      <c r="B194"/>
      <c r="C194"/>
      <c r="D194"/>
      <c r="E194"/>
      <c r="F194"/>
      <c r="G194"/>
      <c r="H194"/>
      <c r="I194" s="1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 s="26"/>
      <c r="X194" s="27"/>
      <c r="Y194" s="28"/>
      <c r="Z194" s="29"/>
      <c r="AA194" s="212"/>
      <c r="AB194" s="31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</row>
    <row r="195" spans="1:70" s="211" customFormat="1" x14ac:dyDescent="0.3">
      <c r="A195"/>
      <c r="B195"/>
      <c r="C195"/>
      <c r="D195"/>
      <c r="E195"/>
      <c r="F195"/>
      <c r="G195"/>
      <c r="H195"/>
      <c r="I195" s="1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 s="26"/>
      <c r="X195" s="27"/>
      <c r="Y195" s="28"/>
      <c r="Z195" s="29"/>
      <c r="AA195" s="212"/>
      <c r="AB195" s="31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</row>
    <row r="196" spans="1:70" s="211" customFormat="1" x14ac:dyDescent="0.3">
      <c r="A196"/>
      <c r="B196"/>
      <c r="C196"/>
      <c r="D196"/>
      <c r="E196"/>
      <c r="F196"/>
      <c r="G196"/>
      <c r="H196"/>
      <c r="I196" s="1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 s="26"/>
      <c r="X196" s="27"/>
      <c r="Y196" s="28"/>
      <c r="Z196" s="29"/>
      <c r="AA196" s="212"/>
      <c r="AB196" s="31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</row>
    <row r="197" spans="1:70" s="211" customFormat="1" x14ac:dyDescent="0.3">
      <c r="A197"/>
      <c r="B197"/>
      <c r="C197"/>
      <c r="D197"/>
      <c r="E197"/>
      <c r="F197"/>
      <c r="G197"/>
      <c r="H197"/>
      <c r="I197" s="1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 s="26"/>
      <c r="X197" s="27"/>
      <c r="Y197" s="28"/>
      <c r="Z197" s="29"/>
      <c r="AA197" s="212"/>
      <c r="AB197" s="31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</row>
    <row r="198" spans="1:70" s="211" customFormat="1" x14ac:dyDescent="0.3">
      <c r="A198"/>
      <c r="B198"/>
      <c r="C198"/>
      <c r="D198"/>
      <c r="E198"/>
      <c r="F198"/>
      <c r="G198"/>
      <c r="H198"/>
      <c r="I198" s="1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 s="26"/>
      <c r="X198" s="27"/>
      <c r="Y198" s="28"/>
      <c r="Z198" s="29"/>
      <c r="AA198" s="212"/>
      <c r="AB198" s="31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</row>
    <row r="199" spans="1:70" s="211" customFormat="1" x14ac:dyDescent="0.3">
      <c r="A199"/>
      <c r="B199"/>
      <c r="C199"/>
      <c r="D199"/>
      <c r="E199"/>
      <c r="F199"/>
      <c r="G199"/>
      <c r="H199"/>
      <c r="I199" s="1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 s="26"/>
      <c r="X199" s="27"/>
      <c r="Y199" s="28"/>
      <c r="Z199" s="29"/>
      <c r="AA199" s="212"/>
      <c r="AB199" s="31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</row>
    <row r="200" spans="1:70" s="211" customFormat="1" x14ac:dyDescent="0.3">
      <c r="A200"/>
      <c r="B200"/>
      <c r="C200"/>
      <c r="D200"/>
      <c r="E200"/>
      <c r="F200"/>
      <c r="G200"/>
      <c r="H200"/>
      <c r="I200" s="1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 s="26"/>
      <c r="X200" s="27"/>
      <c r="Y200" s="28"/>
      <c r="Z200" s="29"/>
      <c r="AA200" s="212"/>
      <c r="AB200" s="31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</row>
    <row r="201" spans="1:70" s="211" customFormat="1" x14ac:dyDescent="0.3">
      <c r="A201"/>
      <c r="B201"/>
      <c r="C201"/>
      <c r="D201"/>
      <c r="E201"/>
      <c r="F201"/>
      <c r="G201"/>
      <c r="H201"/>
      <c r="I201" s="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 s="26"/>
      <c r="X201" s="27"/>
      <c r="Y201" s="28"/>
      <c r="Z201" s="29"/>
      <c r="AA201" s="212"/>
      <c r="AB201" s="3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</row>
    <row r="202" spans="1:70" s="211" customFormat="1" x14ac:dyDescent="0.3">
      <c r="A202"/>
      <c r="B202"/>
      <c r="C202"/>
      <c r="D202"/>
      <c r="E202"/>
      <c r="F202"/>
      <c r="G202"/>
      <c r="H202"/>
      <c r="I202" s="1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 s="26"/>
      <c r="X202" s="27"/>
      <c r="Y202" s="28"/>
      <c r="Z202" s="29"/>
      <c r="AA202" s="212"/>
      <c r="AB202" s="31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</row>
    <row r="203" spans="1:70" s="211" customFormat="1" x14ac:dyDescent="0.3">
      <c r="A203"/>
      <c r="B203"/>
      <c r="C203"/>
      <c r="D203"/>
      <c r="E203"/>
      <c r="F203"/>
      <c r="G203"/>
      <c r="H203"/>
      <c r="I203" s="1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 s="26"/>
      <c r="X203" s="27"/>
      <c r="Y203" s="28"/>
      <c r="Z203" s="29"/>
      <c r="AA203" s="212"/>
      <c r="AB203" s="31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</row>
    <row r="204" spans="1:70" s="211" customFormat="1" x14ac:dyDescent="0.3">
      <c r="A204"/>
      <c r="B204"/>
      <c r="C204"/>
      <c r="D204"/>
      <c r="E204"/>
      <c r="F204"/>
      <c r="G204"/>
      <c r="H204"/>
      <c r="I204" s="1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 s="26"/>
      <c r="X204" s="27"/>
      <c r="Y204" s="28"/>
      <c r="Z204" s="29"/>
      <c r="AA204" s="212"/>
      <c r="AB204" s="31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</row>
    <row r="205" spans="1:70" s="211" customFormat="1" x14ac:dyDescent="0.3">
      <c r="A205"/>
      <c r="B205"/>
      <c r="C205"/>
      <c r="D205"/>
      <c r="E205"/>
      <c r="F205"/>
      <c r="G205"/>
      <c r="H205"/>
      <c r="I205" s="1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 s="26"/>
      <c r="X205" s="27"/>
      <c r="Y205" s="28"/>
      <c r="Z205" s="29"/>
      <c r="AA205" s="212"/>
      <c r="AB205" s="31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</row>
    <row r="206" spans="1:70" s="211" customFormat="1" x14ac:dyDescent="0.3">
      <c r="A206"/>
      <c r="B206"/>
      <c r="C206"/>
      <c r="D206"/>
      <c r="E206"/>
      <c r="F206"/>
      <c r="G206"/>
      <c r="H206"/>
      <c r="I206" s="1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 s="26"/>
      <c r="X206" s="27"/>
      <c r="Y206" s="28"/>
      <c r="Z206" s="29"/>
      <c r="AA206" s="212"/>
      <c r="AB206" s="31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</row>
    <row r="207" spans="1:70" s="211" customFormat="1" x14ac:dyDescent="0.3">
      <c r="A207"/>
      <c r="B207"/>
      <c r="C207"/>
      <c r="D207"/>
      <c r="E207"/>
      <c r="F207"/>
      <c r="G207"/>
      <c r="H207"/>
      <c r="I207" s="1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 s="26"/>
      <c r="X207" s="27"/>
      <c r="Y207" s="28"/>
      <c r="Z207" s="29"/>
      <c r="AA207" s="212"/>
      <c r="AB207" s="31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</row>
    <row r="208" spans="1:70" s="211" customFormat="1" x14ac:dyDescent="0.3">
      <c r="A208"/>
      <c r="B208"/>
      <c r="C208"/>
      <c r="D208"/>
      <c r="E208"/>
      <c r="F208"/>
      <c r="G208"/>
      <c r="H208"/>
      <c r="I208" s="1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 s="26"/>
      <c r="X208" s="27"/>
      <c r="Y208" s="28"/>
      <c r="Z208" s="29"/>
      <c r="AA208" s="212"/>
      <c r="AB208" s="31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</row>
    <row r="209" spans="1:70" s="211" customFormat="1" x14ac:dyDescent="0.3">
      <c r="A209"/>
      <c r="B209"/>
      <c r="C209"/>
      <c r="D209"/>
      <c r="E209"/>
      <c r="F209"/>
      <c r="G209"/>
      <c r="H209"/>
      <c r="I209" s="1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 s="26"/>
      <c r="X209" s="27"/>
      <c r="Y209" s="28"/>
      <c r="Z209" s="29"/>
      <c r="AA209" s="212"/>
      <c r="AB209" s="31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</row>
    <row r="210" spans="1:70" s="211" customFormat="1" x14ac:dyDescent="0.3">
      <c r="A210"/>
      <c r="B210"/>
      <c r="C210"/>
      <c r="D210"/>
      <c r="E210"/>
      <c r="F210"/>
      <c r="G210"/>
      <c r="H210"/>
      <c r="I210" s="1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 s="26"/>
      <c r="X210" s="27"/>
      <c r="Y210" s="28"/>
      <c r="Z210" s="29"/>
      <c r="AA210" s="212"/>
      <c r="AB210" s="31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</row>
    <row r="211" spans="1:70" s="211" customFormat="1" x14ac:dyDescent="0.3">
      <c r="A211"/>
      <c r="B211"/>
      <c r="C211"/>
      <c r="D211"/>
      <c r="E211"/>
      <c r="F211"/>
      <c r="G211"/>
      <c r="H211"/>
      <c r="I211" s="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 s="26"/>
      <c r="X211" s="27"/>
      <c r="Y211" s="28"/>
      <c r="Z211" s="29"/>
      <c r="AA211" s="212"/>
      <c r="AB211" s="3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</row>
    <row r="212" spans="1:70" s="211" customFormat="1" x14ac:dyDescent="0.3">
      <c r="A212"/>
      <c r="B212"/>
      <c r="C212"/>
      <c r="D212"/>
      <c r="E212"/>
      <c r="F212"/>
      <c r="G212"/>
      <c r="H212"/>
      <c r="I212" s="1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 s="192"/>
      <c r="X212" s="151"/>
      <c r="Y212" s="152"/>
      <c r="Z212" s="153"/>
      <c r="AA212" s="224"/>
      <c r="AB212" s="155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</row>
    <row r="213" spans="1:70" s="211" customFormat="1" x14ac:dyDescent="0.3">
      <c r="A213"/>
      <c r="B213"/>
      <c r="C213"/>
      <c r="D213"/>
      <c r="E213"/>
      <c r="F213"/>
      <c r="G213"/>
      <c r="H213"/>
      <c r="I213" s="1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 s="26"/>
      <c r="X213" s="27"/>
      <c r="Y213" s="28"/>
      <c r="Z213" s="29"/>
      <c r="AA213" s="212"/>
      <c r="AB213" s="31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</row>
    <row r="214" spans="1:70" s="211" customFormat="1" x14ac:dyDescent="0.3">
      <c r="A214"/>
      <c r="B214"/>
      <c r="C214"/>
      <c r="D214"/>
      <c r="E214"/>
      <c r="F214"/>
      <c r="G214"/>
      <c r="H214"/>
      <c r="I214" s="1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 s="26"/>
      <c r="X214" s="27"/>
      <c r="Y214" s="28"/>
      <c r="Z214" s="29"/>
      <c r="AA214" s="212"/>
      <c r="AB214" s="31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</row>
    <row r="215" spans="1:70" s="211" customFormat="1" x14ac:dyDescent="0.3">
      <c r="A215"/>
      <c r="B215"/>
      <c r="C215"/>
      <c r="D215"/>
      <c r="E215"/>
      <c r="F215"/>
      <c r="G215"/>
      <c r="H215"/>
      <c r="I215" s="1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 s="26"/>
      <c r="X215" s="27"/>
      <c r="Y215" s="28"/>
      <c r="Z215" s="29"/>
      <c r="AA215" s="212"/>
      <c r="AB215" s="31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</row>
    <row r="216" spans="1:70" s="211" customFormat="1" x14ac:dyDescent="0.3">
      <c r="A216"/>
      <c r="B216"/>
      <c r="C216"/>
      <c r="D216"/>
      <c r="E216"/>
      <c r="F216"/>
      <c r="G216"/>
      <c r="H216"/>
      <c r="I216" s="1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 s="26"/>
      <c r="X216" s="27"/>
      <c r="Y216" s="28"/>
      <c r="Z216" s="29"/>
      <c r="AA216" s="212"/>
      <c r="AB216" s="31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</row>
    <row r="217" spans="1:70" s="211" customFormat="1" x14ac:dyDescent="0.3">
      <c r="A217"/>
      <c r="B217"/>
      <c r="C217"/>
      <c r="D217"/>
      <c r="E217"/>
      <c r="F217"/>
      <c r="G217"/>
      <c r="H217"/>
      <c r="I217" s="1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 s="26"/>
      <c r="X217" s="27"/>
      <c r="Y217" s="28"/>
      <c r="Z217" s="29"/>
      <c r="AA217" s="212"/>
      <c r="AB217" s="31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</row>
    <row r="218" spans="1:70" s="211" customFormat="1" x14ac:dyDescent="0.3">
      <c r="A218"/>
      <c r="B218"/>
      <c r="C218"/>
      <c r="D218"/>
      <c r="E218"/>
      <c r="F218"/>
      <c r="G218"/>
      <c r="H218"/>
      <c r="I218" s="1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 s="26"/>
      <c r="X218" s="27"/>
      <c r="Y218" s="28"/>
      <c r="Z218" s="29"/>
      <c r="AA218" s="212"/>
      <c r="AB218" s="31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</row>
    <row r="219" spans="1:70" s="211" customFormat="1" x14ac:dyDescent="0.3">
      <c r="A219"/>
      <c r="B219"/>
      <c r="C219"/>
      <c r="D219"/>
      <c r="E219"/>
      <c r="F219"/>
      <c r="G219"/>
      <c r="H219"/>
      <c r="I219" s="1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 s="26"/>
      <c r="X219" s="27"/>
      <c r="Y219" s="28"/>
      <c r="Z219" s="29"/>
      <c r="AA219" s="212"/>
      <c r="AB219" s="31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</row>
    <row r="220" spans="1:70" s="211" customFormat="1" x14ac:dyDescent="0.3">
      <c r="A220"/>
      <c r="B220"/>
      <c r="C220"/>
      <c r="D220"/>
      <c r="E220"/>
      <c r="F220"/>
      <c r="G220"/>
      <c r="H220"/>
      <c r="I220" s="1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 s="26"/>
      <c r="X220" s="27"/>
      <c r="Y220" s="28"/>
      <c r="Z220" s="29"/>
      <c r="AA220" s="212"/>
      <c r="AB220" s="31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</row>
    <row r="221" spans="1:70" s="211" customFormat="1" x14ac:dyDescent="0.3">
      <c r="A221"/>
      <c r="B221"/>
      <c r="C221"/>
      <c r="D221"/>
      <c r="E221"/>
      <c r="F221"/>
      <c r="G221"/>
      <c r="H221"/>
      <c r="I221" s="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 s="26"/>
      <c r="X221" s="27"/>
      <c r="Y221" s="28"/>
      <c r="Z221" s="29"/>
      <c r="AA221" s="212"/>
      <c r="AB221" s="3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</row>
    <row r="222" spans="1:70" s="211" customFormat="1" x14ac:dyDescent="0.3">
      <c r="A222"/>
      <c r="B222"/>
      <c r="C222"/>
      <c r="D222"/>
      <c r="E222"/>
      <c r="F222"/>
      <c r="G222"/>
      <c r="H222"/>
      <c r="I222" s="1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 s="26"/>
      <c r="X222" s="27"/>
      <c r="Y222" s="28"/>
      <c r="Z222" s="29"/>
      <c r="AA222" s="212"/>
      <c r="AB222" s="31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</row>
    <row r="223" spans="1:70" s="211" customFormat="1" x14ac:dyDescent="0.3">
      <c r="A223"/>
      <c r="B223"/>
      <c r="C223"/>
      <c r="D223"/>
      <c r="E223"/>
      <c r="F223"/>
      <c r="G223"/>
      <c r="H223"/>
      <c r="I223" s="1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 s="26"/>
      <c r="X223" s="27"/>
      <c r="Y223" s="28"/>
      <c r="Z223" s="29"/>
      <c r="AA223" s="212"/>
      <c r="AB223" s="31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</row>
    <row r="224" spans="1:70" s="211" customFormat="1" x14ac:dyDescent="0.3">
      <c r="A224"/>
      <c r="B224"/>
      <c r="C224"/>
      <c r="D224"/>
      <c r="E224"/>
      <c r="F224"/>
      <c r="G224"/>
      <c r="H224"/>
      <c r="I224" s="1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 s="26"/>
      <c r="X224" s="27"/>
      <c r="Y224" s="28"/>
      <c r="Z224" s="29"/>
      <c r="AA224" s="212"/>
      <c r="AB224" s="31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</row>
    <row r="225" spans="1:70" s="211" customFormat="1" x14ac:dyDescent="0.3">
      <c r="A225"/>
      <c r="B225"/>
      <c r="C225"/>
      <c r="D225"/>
      <c r="E225"/>
      <c r="F225"/>
      <c r="G225"/>
      <c r="H225"/>
      <c r="I225" s="1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 s="26"/>
      <c r="X225" s="27"/>
      <c r="Y225" s="28"/>
      <c r="Z225" s="29"/>
      <c r="AA225" s="212"/>
      <c r="AB225" s="31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</row>
    <row r="226" spans="1:70" s="211" customFormat="1" x14ac:dyDescent="0.3">
      <c r="A226"/>
      <c r="B226"/>
      <c r="C226"/>
      <c r="D226"/>
      <c r="E226"/>
      <c r="F226"/>
      <c r="G226"/>
      <c r="H226"/>
      <c r="I226" s="1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 s="26"/>
      <c r="X226" s="27"/>
      <c r="Y226" s="28"/>
      <c r="Z226" s="29"/>
      <c r="AA226" s="212"/>
      <c r="AB226" s="31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</row>
    <row r="227" spans="1:70" s="211" customFormat="1" x14ac:dyDescent="0.3">
      <c r="A227"/>
      <c r="B227"/>
      <c r="C227"/>
      <c r="D227"/>
      <c r="E227"/>
      <c r="F227"/>
      <c r="G227"/>
      <c r="H227"/>
      <c r="I227" s="1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 s="26"/>
      <c r="X227" s="27"/>
      <c r="Y227" s="28"/>
      <c r="Z227" s="29"/>
      <c r="AA227" s="212"/>
      <c r="AB227" s="31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</row>
    <row r="228" spans="1:70" s="211" customFormat="1" x14ac:dyDescent="0.3">
      <c r="A228"/>
      <c r="B228"/>
      <c r="C228"/>
      <c r="D228"/>
      <c r="E228"/>
      <c r="F228"/>
      <c r="G228"/>
      <c r="H228"/>
      <c r="I228" s="1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 s="26"/>
      <c r="X228" s="27"/>
      <c r="Y228" s="28"/>
      <c r="Z228" s="29"/>
      <c r="AA228" s="212"/>
      <c r="AB228" s="31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</row>
    <row r="229" spans="1:70" s="211" customFormat="1" x14ac:dyDescent="0.3">
      <c r="A229"/>
      <c r="B229"/>
      <c r="C229"/>
      <c r="D229"/>
      <c r="E229"/>
      <c r="F229"/>
      <c r="G229"/>
      <c r="H229"/>
      <c r="I229" s="1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 s="26"/>
      <c r="X229" s="27"/>
      <c r="Y229" s="28"/>
      <c r="Z229" s="29"/>
      <c r="AA229" s="212"/>
      <c r="AB229" s="31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</row>
    <row r="230" spans="1:70" s="211" customFormat="1" x14ac:dyDescent="0.3">
      <c r="A230"/>
      <c r="B230"/>
      <c r="C230"/>
      <c r="D230"/>
      <c r="E230"/>
      <c r="F230"/>
      <c r="G230"/>
      <c r="H230"/>
      <c r="I230" s="1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 s="26"/>
      <c r="X230" s="27"/>
      <c r="Y230" s="28"/>
      <c r="Z230" s="29"/>
      <c r="AA230" s="212"/>
      <c r="AB230" s="31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</row>
    <row r="231" spans="1:70" s="211" customFormat="1" x14ac:dyDescent="0.3">
      <c r="A231"/>
      <c r="B231"/>
      <c r="C231"/>
      <c r="D231"/>
      <c r="E231"/>
      <c r="F231"/>
      <c r="G231"/>
      <c r="H231"/>
      <c r="I231" s="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 s="26"/>
      <c r="X231" s="27"/>
      <c r="Y231" s="28"/>
      <c r="Z231" s="29"/>
      <c r="AA231" s="212"/>
      <c r="AB231" s="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</row>
    <row r="232" spans="1:70" s="211" customFormat="1" x14ac:dyDescent="0.3">
      <c r="A232"/>
      <c r="B232"/>
      <c r="C232"/>
      <c r="D232"/>
      <c r="E232"/>
      <c r="F232"/>
      <c r="G232"/>
      <c r="H232"/>
      <c r="I232" s="1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 s="26"/>
      <c r="X232" s="27"/>
      <c r="Y232" s="28"/>
      <c r="Z232" s="29"/>
      <c r="AA232" s="212"/>
      <c r="AB232" s="31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</row>
    <row r="233" spans="1:70" s="211" customFormat="1" x14ac:dyDescent="0.3">
      <c r="A233"/>
      <c r="B233"/>
      <c r="C233"/>
      <c r="D233"/>
      <c r="E233"/>
      <c r="F233"/>
      <c r="G233"/>
      <c r="H233"/>
      <c r="I233" s="1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 s="26"/>
      <c r="X233" s="27"/>
      <c r="Y233" s="28"/>
      <c r="Z233" s="29"/>
      <c r="AA233" s="212"/>
      <c r="AB233" s="31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</row>
    <row r="234" spans="1:70" s="211" customFormat="1" x14ac:dyDescent="0.3">
      <c r="A234"/>
      <c r="B234"/>
      <c r="C234"/>
      <c r="D234"/>
      <c r="E234"/>
      <c r="F234"/>
      <c r="G234"/>
      <c r="H234"/>
      <c r="I234" s="1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 s="26"/>
      <c r="X234" s="27"/>
      <c r="Y234" s="28"/>
      <c r="Z234" s="29"/>
      <c r="AA234" s="212"/>
      <c r="AB234" s="31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</row>
    <row r="235" spans="1:70" s="211" customFormat="1" x14ac:dyDescent="0.3">
      <c r="A235"/>
      <c r="B235"/>
      <c r="C235"/>
      <c r="D235"/>
      <c r="E235"/>
      <c r="F235"/>
      <c r="G235"/>
      <c r="H235"/>
      <c r="I235" s="1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 s="26"/>
      <c r="X235" s="27"/>
      <c r="Y235" s="28"/>
      <c r="Z235" s="29"/>
      <c r="AA235" s="212"/>
      <c r="AB235" s="31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</row>
    <row r="236" spans="1:70" s="211" customFormat="1" x14ac:dyDescent="0.3">
      <c r="A236"/>
      <c r="B236"/>
      <c r="C236"/>
      <c r="D236"/>
      <c r="E236"/>
      <c r="F236"/>
      <c r="G236"/>
      <c r="H236"/>
      <c r="I236" s="1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 s="26"/>
      <c r="X236" s="27"/>
      <c r="Y236" s="28"/>
      <c r="Z236" s="29"/>
      <c r="AA236" s="212"/>
      <c r="AB236" s="31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</row>
    <row r="237" spans="1:70" s="211" customFormat="1" x14ac:dyDescent="0.3">
      <c r="A237"/>
      <c r="B237"/>
      <c r="C237"/>
      <c r="D237"/>
      <c r="E237"/>
      <c r="F237"/>
      <c r="G237"/>
      <c r="H237"/>
      <c r="I237" s="1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 s="26"/>
      <c r="X237" s="27"/>
      <c r="Y237" s="28"/>
      <c r="Z237" s="29"/>
      <c r="AA237" s="212"/>
      <c r="AB237" s="31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</row>
    <row r="238" spans="1:70" s="211" customFormat="1" x14ac:dyDescent="0.3">
      <c r="A238"/>
      <c r="B238"/>
      <c r="C238"/>
      <c r="D238"/>
      <c r="E238"/>
      <c r="F238"/>
      <c r="G238"/>
      <c r="H238"/>
      <c r="I238" s="1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 s="26"/>
      <c r="X238" s="27"/>
      <c r="Y238" s="28"/>
      <c r="Z238" s="29"/>
      <c r="AA238" s="212"/>
      <c r="AB238" s="31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</row>
    <row r="239" spans="1:70" s="211" customFormat="1" x14ac:dyDescent="0.3">
      <c r="A239"/>
      <c r="B239"/>
      <c r="C239"/>
      <c r="D239"/>
      <c r="E239"/>
      <c r="F239"/>
      <c r="G239"/>
      <c r="H239"/>
      <c r="I239" s="1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 s="26"/>
      <c r="X239" s="27"/>
      <c r="Y239" s="28"/>
      <c r="Z239" s="29"/>
      <c r="AA239" s="212"/>
      <c r="AB239" s="31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</row>
    <row r="240" spans="1:70" s="211" customFormat="1" x14ac:dyDescent="0.3">
      <c r="A240"/>
      <c r="B240"/>
      <c r="C240"/>
      <c r="D240"/>
      <c r="E240"/>
      <c r="F240"/>
      <c r="G240"/>
      <c r="H240"/>
      <c r="I240" s="1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 s="26"/>
      <c r="X240" s="27"/>
      <c r="Y240" s="28"/>
      <c r="Z240" s="29"/>
      <c r="AA240" s="212"/>
      <c r="AB240" s="31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</row>
    <row r="241" spans="1:70" s="211" customFormat="1" x14ac:dyDescent="0.3">
      <c r="A241"/>
      <c r="B241"/>
      <c r="C241"/>
      <c r="D241"/>
      <c r="E241"/>
      <c r="F241"/>
      <c r="G241"/>
      <c r="H241"/>
      <c r="I241" s="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 s="26"/>
      <c r="X241" s="27"/>
      <c r="Y241" s="28"/>
      <c r="Z241" s="29"/>
      <c r="AA241" s="212"/>
      <c r="AB241" s="3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</row>
    <row r="242" spans="1:70" s="211" customFormat="1" x14ac:dyDescent="0.3">
      <c r="A242"/>
      <c r="B242"/>
      <c r="C242"/>
      <c r="D242"/>
      <c r="E242"/>
      <c r="F242"/>
      <c r="G242"/>
      <c r="H242"/>
      <c r="I242" s="1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 s="26"/>
      <c r="X242" s="27"/>
      <c r="Y242" s="28"/>
      <c r="Z242" s="29"/>
      <c r="AA242" s="212"/>
      <c r="AB242" s="31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</row>
    <row r="243" spans="1:70" s="211" customFormat="1" x14ac:dyDescent="0.3">
      <c r="A243"/>
      <c r="B243"/>
      <c r="C243"/>
      <c r="D243"/>
      <c r="E243"/>
      <c r="F243"/>
      <c r="G243"/>
      <c r="H243"/>
      <c r="I243" s="1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 s="26"/>
      <c r="X243" s="27"/>
      <c r="Y243" s="28"/>
      <c r="Z243" s="29"/>
      <c r="AA243" s="212"/>
      <c r="AB243" s="31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</row>
    <row r="244" spans="1:70" s="211" customFormat="1" x14ac:dyDescent="0.3">
      <c r="A244"/>
      <c r="B244"/>
      <c r="C244"/>
      <c r="D244"/>
      <c r="E244"/>
      <c r="F244"/>
      <c r="G244"/>
      <c r="H244"/>
      <c r="I244" s="1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 s="26"/>
      <c r="X244" s="27"/>
      <c r="Y244" s="28"/>
      <c r="Z244" s="29"/>
      <c r="AA244" s="212"/>
      <c r="AB244" s="31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</row>
    <row r="245" spans="1:70" s="211" customFormat="1" x14ac:dyDescent="0.3">
      <c r="A245"/>
      <c r="B245"/>
      <c r="C245"/>
      <c r="D245"/>
      <c r="E245"/>
      <c r="F245"/>
      <c r="G245"/>
      <c r="H245"/>
      <c r="I245" s="1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 s="26"/>
      <c r="X245" s="27"/>
      <c r="Y245" s="28"/>
      <c r="Z245" s="29"/>
      <c r="AA245" s="212"/>
      <c r="AB245" s="31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</row>
    <row r="246" spans="1:70" s="211" customFormat="1" x14ac:dyDescent="0.3">
      <c r="A246"/>
      <c r="B246"/>
      <c r="C246"/>
      <c r="D246"/>
      <c r="E246"/>
      <c r="F246"/>
      <c r="G246"/>
      <c r="H246"/>
      <c r="I246" s="1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 s="26"/>
      <c r="X246" s="27"/>
      <c r="Y246" s="28"/>
      <c r="Z246" s="29"/>
      <c r="AA246" s="212"/>
      <c r="AB246" s="31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</row>
    <row r="247" spans="1:70" s="211" customFormat="1" x14ac:dyDescent="0.3">
      <c r="A247"/>
      <c r="B247"/>
      <c r="C247"/>
      <c r="D247"/>
      <c r="E247"/>
      <c r="F247"/>
      <c r="G247"/>
      <c r="H247"/>
      <c r="I247" s="1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 s="26"/>
      <c r="X247" s="27"/>
      <c r="Y247" s="28"/>
      <c r="Z247" s="29"/>
      <c r="AA247" s="212"/>
      <c r="AB247" s="31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</row>
    <row r="248" spans="1:70" s="211" customFormat="1" x14ac:dyDescent="0.3">
      <c r="A248"/>
      <c r="B248"/>
      <c r="C248"/>
      <c r="D248"/>
      <c r="E248"/>
      <c r="F248"/>
      <c r="G248"/>
      <c r="H248"/>
      <c r="I248" s="1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 s="26"/>
      <c r="X248" s="27"/>
      <c r="Y248" s="28"/>
      <c r="Z248" s="29"/>
      <c r="AA248" s="212"/>
      <c r="AB248" s="31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</row>
    <row r="249" spans="1:70" s="211" customFormat="1" x14ac:dyDescent="0.3">
      <c r="A249"/>
      <c r="B249"/>
      <c r="C249"/>
      <c r="D249"/>
      <c r="E249"/>
      <c r="F249"/>
      <c r="G249"/>
      <c r="H249"/>
      <c r="I249" s="1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 s="26"/>
      <c r="X249" s="27"/>
      <c r="Y249" s="28"/>
      <c r="Z249" s="29"/>
      <c r="AA249" s="212"/>
      <c r="AB249" s="31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</row>
    <row r="250" spans="1:70" s="211" customFormat="1" x14ac:dyDescent="0.3">
      <c r="A250"/>
      <c r="B250"/>
      <c r="C250"/>
      <c r="D250"/>
      <c r="E250"/>
      <c r="F250"/>
      <c r="G250"/>
      <c r="H250"/>
      <c r="I250" s="1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 s="26"/>
      <c r="X250" s="27"/>
      <c r="Y250" s="28"/>
      <c r="Z250" s="29"/>
      <c r="AA250" s="212"/>
      <c r="AB250" s="31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</row>
    <row r="251" spans="1:70" s="211" customFormat="1" x14ac:dyDescent="0.3">
      <c r="A251"/>
      <c r="B251"/>
      <c r="C251"/>
      <c r="D251"/>
      <c r="E251"/>
      <c r="F251"/>
      <c r="G251"/>
      <c r="H251"/>
      <c r="I251" s="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 s="26"/>
      <c r="X251" s="27"/>
      <c r="Y251" s="28"/>
      <c r="Z251" s="29"/>
      <c r="AA251" s="212"/>
      <c r="AB251" s="3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</row>
    <row r="252" spans="1:70" s="211" customFormat="1" x14ac:dyDescent="0.3">
      <c r="A252"/>
      <c r="B252"/>
      <c r="C252"/>
      <c r="D252"/>
      <c r="E252"/>
      <c r="F252"/>
      <c r="G252"/>
      <c r="H252"/>
      <c r="I252" s="1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 s="26"/>
      <c r="X252" s="27"/>
      <c r="Y252" s="28"/>
      <c r="Z252" s="29"/>
      <c r="AA252" s="212"/>
      <c r="AB252" s="31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</row>
    <row r="253" spans="1:70" s="211" customFormat="1" x14ac:dyDescent="0.3">
      <c r="A253"/>
      <c r="B253"/>
      <c r="C253"/>
      <c r="D253"/>
      <c r="E253"/>
      <c r="F253"/>
      <c r="G253"/>
      <c r="H253"/>
      <c r="I253" s="1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 s="26"/>
      <c r="X253" s="27"/>
      <c r="Y253" s="28"/>
      <c r="Z253" s="29"/>
      <c r="AA253" s="212"/>
      <c r="AB253" s="31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</row>
    <row r="254" spans="1:70" s="211" customFormat="1" x14ac:dyDescent="0.3">
      <c r="A254"/>
      <c r="B254"/>
      <c r="C254"/>
      <c r="D254"/>
      <c r="E254"/>
      <c r="F254"/>
      <c r="G254"/>
      <c r="H254"/>
      <c r="I254" s="1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 s="26"/>
      <c r="X254" s="27"/>
      <c r="Y254" s="28"/>
      <c r="Z254" s="29"/>
      <c r="AA254" s="212"/>
      <c r="AB254" s="31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</row>
    <row r="255" spans="1:70" s="211" customFormat="1" x14ac:dyDescent="0.3">
      <c r="A255"/>
      <c r="B255"/>
      <c r="C255"/>
      <c r="D255"/>
      <c r="E255"/>
      <c r="F255"/>
      <c r="G255"/>
      <c r="H255"/>
      <c r="I255" s="1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 s="26"/>
      <c r="X255" s="27"/>
      <c r="Y255" s="28"/>
      <c r="Z255" s="29"/>
      <c r="AA255" s="212"/>
      <c r="AB255" s="31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</row>
    <row r="256" spans="1:70" s="211" customFormat="1" x14ac:dyDescent="0.3">
      <c r="A256"/>
      <c r="B256"/>
      <c r="C256"/>
      <c r="D256"/>
      <c r="E256"/>
      <c r="F256"/>
      <c r="G256"/>
      <c r="H256"/>
      <c r="I256" s="1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 s="26"/>
      <c r="X256" s="27"/>
      <c r="Y256" s="28"/>
      <c r="Z256" s="29"/>
      <c r="AA256" s="212"/>
      <c r="AB256" s="31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</row>
    <row r="257" spans="1:70" s="211" customFormat="1" x14ac:dyDescent="0.3">
      <c r="A257"/>
      <c r="B257"/>
      <c r="C257"/>
      <c r="D257"/>
      <c r="E257"/>
      <c r="F257"/>
      <c r="G257"/>
      <c r="H257"/>
      <c r="I257" s="1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 s="26"/>
      <c r="X257" s="27"/>
      <c r="Y257" s="28"/>
      <c r="Z257" s="29"/>
      <c r="AA257" s="212"/>
      <c r="AB257" s="31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</row>
    <row r="258" spans="1:70" s="211" customFormat="1" x14ac:dyDescent="0.3">
      <c r="A258"/>
      <c r="B258"/>
      <c r="C258"/>
      <c r="D258"/>
      <c r="E258"/>
      <c r="F258"/>
      <c r="G258"/>
      <c r="H258"/>
      <c r="I258" s="1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 s="26"/>
      <c r="X258" s="27"/>
      <c r="Y258" s="28"/>
      <c r="Z258" s="29"/>
      <c r="AA258" s="212"/>
      <c r="AB258" s="31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</row>
    <row r="259" spans="1:70" s="211" customFormat="1" x14ac:dyDescent="0.3">
      <c r="A259"/>
      <c r="B259"/>
      <c r="C259"/>
      <c r="D259"/>
      <c r="E259"/>
      <c r="F259"/>
      <c r="G259"/>
      <c r="H259"/>
      <c r="I259" s="1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 s="26"/>
      <c r="X259" s="27"/>
      <c r="Y259" s="28"/>
      <c r="Z259" s="29"/>
      <c r="AA259" s="212"/>
      <c r="AB259" s="31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</row>
    <row r="260" spans="1:70" s="211" customFormat="1" x14ac:dyDescent="0.3">
      <c r="A260"/>
      <c r="B260"/>
      <c r="C260"/>
      <c r="D260"/>
      <c r="E260"/>
      <c r="F260"/>
      <c r="G260"/>
      <c r="H260"/>
      <c r="I260" s="1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 s="26"/>
      <c r="X260" s="27"/>
      <c r="Y260" s="28"/>
      <c r="Z260" s="29"/>
      <c r="AA260" s="212"/>
      <c r="AB260" s="31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</row>
    <row r="261" spans="1:70" s="211" customFormat="1" x14ac:dyDescent="0.3">
      <c r="A261"/>
      <c r="B261"/>
      <c r="C261"/>
      <c r="D261"/>
      <c r="E261"/>
      <c r="F261"/>
      <c r="G261"/>
      <c r="H261"/>
      <c r="I261" s="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 s="26"/>
      <c r="X261" s="27"/>
      <c r="Y261" s="28"/>
      <c r="Z261" s="29"/>
      <c r="AA261" s="212"/>
      <c r="AB261" s="3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</row>
    <row r="262" spans="1:70" s="211" customFormat="1" x14ac:dyDescent="0.3">
      <c r="A262"/>
      <c r="B262"/>
      <c r="C262"/>
      <c r="D262"/>
      <c r="E262"/>
      <c r="F262"/>
      <c r="G262"/>
      <c r="H262"/>
      <c r="I262" s="1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 s="26"/>
      <c r="X262" s="27"/>
      <c r="Y262" s="28"/>
      <c r="Z262" s="29"/>
      <c r="AA262" s="212"/>
      <c r="AB262" s="31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</row>
    <row r="263" spans="1:70" s="211" customFormat="1" x14ac:dyDescent="0.3">
      <c r="A263"/>
      <c r="B263"/>
      <c r="C263"/>
      <c r="D263"/>
      <c r="E263"/>
      <c r="F263"/>
      <c r="G263"/>
      <c r="H263"/>
      <c r="I263" s="1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 s="26"/>
      <c r="X263" s="27"/>
      <c r="Y263" s="28"/>
      <c r="Z263" s="29"/>
      <c r="AA263" s="212"/>
      <c r="AB263" s="31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</row>
    <row r="264" spans="1:70" s="211" customFormat="1" x14ac:dyDescent="0.3">
      <c r="A264"/>
      <c r="B264"/>
      <c r="C264"/>
      <c r="D264"/>
      <c r="E264"/>
      <c r="F264"/>
      <c r="G264"/>
      <c r="H264"/>
      <c r="I264" s="1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 s="26"/>
      <c r="X264" s="27"/>
      <c r="Y264" s="28"/>
      <c r="Z264" s="29"/>
      <c r="AA264" s="212"/>
      <c r="AB264" s="31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</row>
    <row r="265" spans="1:70" s="211" customFormat="1" x14ac:dyDescent="0.3">
      <c r="A265"/>
      <c r="B265"/>
      <c r="C265"/>
      <c r="D265"/>
      <c r="E265"/>
      <c r="F265"/>
      <c r="G265"/>
      <c r="H265"/>
      <c r="I265" s="1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 s="26"/>
      <c r="X265" s="27"/>
      <c r="Y265" s="28"/>
      <c r="Z265" s="29"/>
      <c r="AA265" s="212"/>
      <c r="AB265" s="31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</row>
    <row r="266" spans="1:70" s="211" customFormat="1" x14ac:dyDescent="0.3">
      <c r="A266"/>
      <c r="B266"/>
      <c r="C266"/>
      <c r="D266"/>
      <c r="E266"/>
      <c r="F266"/>
      <c r="G266"/>
      <c r="H266"/>
      <c r="I266" s="1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 s="26"/>
      <c r="X266" s="27"/>
      <c r="Y266" s="28"/>
      <c r="Z266" s="29"/>
      <c r="AA266" s="212"/>
      <c r="AB266" s="31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</row>
    <row r="267" spans="1:70" s="211" customFormat="1" x14ac:dyDescent="0.3">
      <c r="A267"/>
      <c r="B267"/>
      <c r="C267"/>
      <c r="D267"/>
      <c r="E267"/>
      <c r="F267"/>
      <c r="G267"/>
      <c r="H267"/>
      <c r="I267" s="1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 s="26"/>
      <c r="X267" s="27"/>
      <c r="Y267" s="28"/>
      <c r="Z267" s="29"/>
      <c r="AA267" s="212"/>
      <c r="AB267" s="31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</row>
    <row r="268" spans="1:70" s="211" customFormat="1" x14ac:dyDescent="0.3">
      <c r="A268"/>
      <c r="B268"/>
      <c r="C268"/>
      <c r="D268"/>
      <c r="E268"/>
      <c r="F268"/>
      <c r="G268"/>
      <c r="H268"/>
      <c r="I268" s="1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 s="26"/>
      <c r="X268" s="27"/>
      <c r="Y268" s="28"/>
      <c r="Z268" s="29"/>
      <c r="AA268" s="212"/>
      <c r="AB268" s="31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</row>
    <row r="269" spans="1:70" s="211" customFormat="1" x14ac:dyDescent="0.3">
      <c r="A269"/>
      <c r="B269"/>
      <c r="C269"/>
      <c r="D269"/>
      <c r="E269"/>
      <c r="F269"/>
      <c r="G269"/>
      <c r="H269"/>
      <c r="I269" s="1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 s="26"/>
      <c r="X269" s="27"/>
      <c r="Y269" s="28"/>
      <c r="Z269" s="29"/>
      <c r="AA269" s="212"/>
      <c r="AB269" s="31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</row>
    <row r="270" spans="1:70" s="211" customFormat="1" x14ac:dyDescent="0.3">
      <c r="A270"/>
      <c r="B270"/>
      <c r="C270"/>
      <c r="D270"/>
      <c r="E270"/>
      <c r="F270"/>
      <c r="G270"/>
      <c r="H270"/>
      <c r="I270" s="1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 s="26"/>
      <c r="X270" s="27"/>
      <c r="Y270" s="28"/>
      <c r="Z270" s="29"/>
      <c r="AA270" s="212"/>
      <c r="AB270" s="31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</row>
    <row r="271" spans="1:70" s="211" customFormat="1" x14ac:dyDescent="0.3">
      <c r="A271"/>
      <c r="B271"/>
      <c r="C271"/>
      <c r="D271"/>
      <c r="E271"/>
      <c r="F271"/>
      <c r="G271"/>
      <c r="H271"/>
      <c r="I271" s="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 s="26"/>
      <c r="X271" s="27"/>
      <c r="Y271" s="28"/>
      <c r="Z271" s="29"/>
      <c r="AA271" s="212"/>
      <c r="AB271" s="3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</row>
    <row r="272" spans="1:70" s="211" customFormat="1" x14ac:dyDescent="0.3">
      <c r="A272"/>
      <c r="B272"/>
      <c r="C272"/>
      <c r="D272"/>
      <c r="E272"/>
      <c r="F272"/>
      <c r="G272"/>
      <c r="H272"/>
      <c r="I272" s="1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 s="26"/>
      <c r="X272" s="27"/>
      <c r="Y272" s="28"/>
      <c r="Z272" s="29"/>
      <c r="AA272" s="212"/>
      <c r="AB272" s="31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</row>
    <row r="273" spans="1:70" s="211" customFormat="1" x14ac:dyDescent="0.3">
      <c r="A273"/>
      <c r="B273"/>
      <c r="C273"/>
      <c r="D273"/>
      <c r="E273"/>
      <c r="F273"/>
      <c r="G273"/>
      <c r="H273"/>
      <c r="I273" s="1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 s="26"/>
      <c r="X273" s="27"/>
      <c r="Y273" s="28"/>
      <c r="Z273" s="29"/>
      <c r="AA273" s="212"/>
      <c r="AB273" s="31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</row>
    <row r="274" spans="1:70" s="211" customFormat="1" x14ac:dyDescent="0.3">
      <c r="A274"/>
      <c r="B274"/>
      <c r="C274"/>
      <c r="D274"/>
      <c r="E274"/>
      <c r="F274"/>
      <c r="G274"/>
      <c r="H274"/>
      <c r="I274" s="1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 s="192"/>
      <c r="X274" s="151"/>
      <c r="Y274" s="152"/>
      <c r="Z274" s="153"/>
      <c r="AA274" s="224"/>
      <c r="AB274" s="155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</row>
    <row r="275" spans="1:70" s="211" customFormat="1" x14ac:dyDescent="0.3">
      <c r="A275"/>
      <c r="B275"/>
      <c r="C275"/>
      <c r="D275"/>
      <c r="E275"/>
      <c r="F275"/>
      <c r="G275"/>
      <c r="H275"/>
      <c r="I275" s="1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 s="26"/>
      <c r="X275" s="27"/>
      <c r="Y275" s="28"/>
      <c r="Z275" s="29"/>
      <c r="AA275" s="212"/>
      <c r="AB275" s="31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</row>
    <row r="276" spans="1:70" s="211" customFormat="1" x14ac:dyDescent="0.3">
      <c r="A276"/>
      <c r="B276"/>
      <c r="C276"/>
      <c r="D276"/>
      <c r="E276"/>
      <c r="F276"/>
      <c r="G276"/>
      <c r="H276"/>
      <c r="I276" s="1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 s="26"/>
      <c r="X276" s="27"/>
      <c r="Y276" s="28"/>
      <c r="Z276" s="29"/>
      <c r="AA276" s="212"/>
      <c r="AB276" s="31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</row>
    <row r="277" spans="1:70" s="211" customFormat="1" x14ac:dyDescent="0.3">
      <c r="A277"/>
      <c r="B277"/>
      <c r="C277"/>
      <c r="D277"/>
      <c r="E277"/>
      <c r="F277"/>
      <c r="G277"/>
      <c r="H277"/>
      <c r="I277" s="1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 s="26"/>
      <c r="X277" s="27"/>
      <c r="Y277" s="28"/>
      <c r="Z277" s="29"/>
      <c r="AA277" s="212"/>
      <c r="AB277" s="31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</row>
    <row r="278" spans="1:70" s="211" customFormat="1" x14ac:dyDescent="0.3">
      <c r="A278"/>
      <c r="B278"/>
      <c r="C278"/>
      <c r="D278"/>
      <c r="E278"/>
      <c r="F278"/>
      <c r="G278"/>
      <c r="H278"/>
      <c r="I278" s="1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 s="26"/>
      <c r="X278" s="27"/>
      <c r="Y278" s="28"/>
      <c r="Z278" s="29"/>
      <c r="AA278" s="212"/>
      <c r="AB278" s="31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</row>
    <row r="279" spans="1:70" s="211" customFormat="1" x14ac:dyDescent="0.3">
      <c r="A279"/>
      <c r="B279"/>
      <c r="C279"/>
      <c r="D279"/>
      <c r="E279"/>
      <c r="F279"/>
      <c r="G279"/>
      <c r="H279"/>
      <c r="I279" s="1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 s="26"/>
      <c r="X279" s="27"/>
      <c r="Y279" s="28"/>
      <c r="Z279" s="29"/>
      <c r="AA279" s="212"/>
      <c r="AB279" s="31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</row>
    <row r="280" spans="1:70" s="211" customFormat="1" x14ac:dyDescent="0.3">
      <c r="A280"/>
      <c r="B280"/>
      <c r="C280"/>
      <c r="D280"/>
      <c r="E280"/>
      <c r="F280"/>
      <c r="G280"/>
      <c r="H280"/>
      <c r="I280" s="1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 s="26"/>
      <c r="X280" s="27"/>
      <c r="Y280" s="28"/>
      <c r="Z280" s="29"/>
      <c r="AA280" s="212"/>
      <c r="AB280" s="31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</row>
    <row r="281" spans="1:70" s="211" customFormat="1" x14ac:dyDescent="0.3">
      <c r="A281"/>
      <c r="B281"/>
      <c r="C281"/>
      <c r="D281"/>
      <c r="E281"/>
      <c r="F281"/>
      <c r="G281"/>
      <c r="H281"/>
      <c r="I281" s="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 s="26"/>
      <c r="X281" s="27"/>
      <c r="Y281" s="28"/>
      <c r="Z281" s="29"/>
      <c r="AA281" s="212"/>
      <c r="AB281" s="3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</row>
    <row r="282" spans="1:70" s="211" customFormat="1" x14ac:dyDescent="0.3">
      <c r="A282"/>
      <c r="B282"/>
      <c r="C282"/>
      <c r="D282"/>
      <c r="E282"/>
      <c r="F282"/>
      <c r="G282"/>
      <c r="H282"/>
      <c r="I282" s="1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 s="26"/>
      <c r="X282" s="27"/>
      <c r="Y282" s="28"/>
      <c r="Z282" s="29"/>
      <c r="AA282" s="212"/>
      <c r="AB282" s="31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</row>
    <row r="283" spans="1:70" s="211" customFormat="1" x14ac:dyDescent="0.3">
      <c r="A283"/>
      <c r="B283"/>
      <c r="C283"/>
      <c r="D283"/>
      <c r="E283"/>
      <c r="F283"/>
      <c r="G283"/>
      <c r="H283"/>
      <c r="I283" s="1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 s="26"/>
      <c r="X283" s="27"/>
      <c r="Y283" s="28"/>
      <c r="Z283" s="29"/>
      <c r="AA283" s="212"/>
      <c r="AB283" s="31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</row>
    <row r="284" spans="1:70" s="211" customFormat="1" x14ac:dyDescent="0.3">
      <c r="A284"/>
      <c r="B284"/>
      <c r="C284"/>
      <c r="D284"/>
      <c r="E284"/>
      <c r="F284"/>
      <c r="G284"/>
      <c r="H284"/>
      <c r="I284" s="1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 s="26"/>
      <c r="X284" s="27"/>
      <c r="Y284" s="28"/>
      <c r="Z284" s="29"/>
      <c r="AA284" s="212"/>
      <c r="AB284" s="31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</row>
    <row r="285" spans="1:70" s="211" customFormat="1" x14ac:dyDescent="0.3">
      <c r="A285"/>
      <c r="B285"/>
      <c r="C285"/>
      <c r="D285"/>
      <c r="E285"/>
      <c r="F285"/>
      <c r="G285"/>
      <c r="H285"/>
      <c r="I285" s="1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 s="26"/>
      <c r="X285" s="27"/>
      <c r="Y285" s="28"/>
      <c r="Z285" s="29"/>
      <c r="AA285" s="212"/>
      <c r="AB285" s="31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</row>
    <row r="286" spans="1:70" s="211" customFormat="1" x14ac:dyDescent="0.3">
      <c r="A286"/>
      <c r="B286"/>
      <c r="C286"/>
      <c r="D286"/>
      <c r="E286"/>
      <c r="F286"/>
      <c r="G286"/>
      <c r="H286"/>
      <c r="I286" s="1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 s="26"/>
      <c r="X286" s="27"/>
      <c r="Y286" s="28"/>
      <c r="Z286" s="29"/>
      <c r="AA286" s="212"/>
      <c r="AB286" s="31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</row>
    <row r="287" spans="1:70" s="211" customFormat="1" x14ac:dyDescent="0.3">
      <c r="A287"/>
      <c r="B287"/>
      <c r="C287"/>
      <c r="D287"/>
      <c r="E287"/>
      <c r="F287"/>
      <c r="G287"/>
      <c r="H287"/>
      <c r="I287" s="1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 s="26"/>
      <c r="X287" s="27"/>
      <c r="Y287" s="28"/>
      <c r="Z287" s="29"/>
      <c r="AA287" s="212"/>
      <c r="AB287" s="31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</row>
    <row r="288" spans="1:70" s="211" customFormat="1" x14ac:dyDescent="0.3">
      <c r="A288"/>
      <c r="B288"/>
      <c r="C288"/>
      <c r="D288"/>
      <c r="E288"/>
      <c r="F288"/>
      <c r="G288"/>
      <c r="H288"/>
      <c r="I288" s="1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 s="26"/>
      <c r="X288" s="27"/>
      <c r="Y288" s="28"/>
      <c r="Z288" s="29"/>
      <c r="AA288" s="212"/>
      <c r="AB288" s="31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</row>
    <row r="289" spans="1:70" s="211" customFormat="1" x14ac:dyDescent="0.3">
      <c r="A289"/>
      <c r="B289"/>
      <c r="C289"/>
      <c r="D289"/>
      <c r="E289"/>
      <c r="F289"/>
      <c r="G289"/>
      <c r="H289"/>
      <c r="I289" s="1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 s="26"/>
      <c r="X289" s="27"/>
      <c r="Y289" s="28"/>
      <c r="Z289" s="29"/>
      <c r="AA289" s="212"/>
      <c r="AB289" s="31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</row>
    <row r="290" spans="1:70" s="211" customFormat="1" x14ac:dyDescent="0.3">
      <c r="A290"/>
      <c r="B290"/>
      <c r="C290"/>
      <c r="D290"/>
      <c r="E290"/>
      <c r="F290"/>
      <c r="G290"/>
      <c r="H290"/>
      <c r="I290" s="1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 s="26"/>
      <c r="X290" s="27"/>
      <c r="Y290" s="28"/>
      <c r="Z290" s="29"/>
      <c r="AA290" s="212"/>
      <c r="AB290" s="31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</row>
    <row r="291" spans="1:70" s="211" customFormat="1" x14ac:dyDescent="0.3">
      <c r="A291"/>
      <c r="B291"/>
      <c r="C291"/>
      <c r="D291"/>
      <c r="E291"/>
      <c r="F291"/>
      <c r="G291"/>
      <c r="H291"/>
      <c r="I291" s="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 s="26"/>
      <c r="X291" s="27"/>
      <c r="Y291" s="28"/>
      <c r="Z291" s="29"/>
      <c r="AA291" s="212"/>
      <c r="AB291" s="3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</row>
    <row r="292" spans="1:70" s="211" customFormat="1" x14ac:dyDescent="0.3">
      <c r="A292"/>
      <c r="B292"/>
      <c r="C292"/>
      <c r="D292"/>
      <c r="E292"/>
      <c r="F292"/>
      <c r="G292"/>
      <c r="H292"/>
      <c r="I292" s="1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 s="26"/>
      <c r="X292" s="27"/>
      <c r="Y292" s="28"/>
      <c r="Z292" s="29"/>
      <c r="AA292" s="212"/>
      <c r="AB292" s="31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</row>
    <row r="293" spans="1:70" s="211" customFormat="1" x14ac:dyDescent="0.3">
      <c r="A293"/>
      <c r="B293"/>
      <c r="C293"/>
      <c r="D293"/>
      <c r="E293"/>
      <c r="F293"/>
      <c r="G293"/>
      <c r="H293"/>
      <c r="I293" s="1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 s="26"/>
      <c r="X293" s="27"/>
      <c r="Y293" s="28"/>
      <c r="Z293" s="29"/>
      <c r="AA293" s="212"/>
      <c r="AB293" s="31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</row>
    <row r="294" spans="1:70" s="211" customFormat="1" x14ac:dyDescent="0.3">
      <c r="A294"/>
      <c r="B294"/>
      <c r="C294"/>
      <c r="D294"/>
      <c r="E294"/>
      <c r="F294"/>
      <c r="G294"/>
      <c r="H294"/>
      <c r="I294" s="1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 s="26"/>
      <c r="X294" s="27"/>
      <c r="Y294" s="28"/>
      <c r="Z294" s="29"/>
      <c r="AA294" s="212"/>
      <c r="AB294" s="31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</row>
    <row r="295" spans="1:70" s="211" customFormat="1" x14ac:dyDescent="0.3">
      <c r="A295"/>
      <c r="B295"/>
      <c r="C295"/>
      <c r="D295"/>
      <c r="E295"/>
      <c r="F295"/>
      <c r="G295"/>
      <c r="H295"/>
      <c r="I295" s="1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 s="26"/>
      <c r="X295" s="27"/>
      <c r="Y295" s="28"/>
      <c r="Z295" s="29"/>
      <c r="AA295" s="212"/>
      <c r="AB295" s="31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</row>
    <row r="296" spans="1:70" s="211" customFormat="1" x14ac:dyDescent="0.3">
      <c r="A296"/>
      <c r="B296"/>
      <c r="C296"/>
      <c r="D296"/>
      <c r="E296"/>
      <c r="F296"/>
      <c r="G296"/>
      <c r="H296"/>
      <c r="I296" s="1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 s="26"/>
      <c r="X296" s="27"/>
      <c r="Y296" s="28"/>
      <c r="Z296" s="29"/>
      <c r="AA296" s="212"/>
      <c r="AB296" s="31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</row>
    <row r="297" spans="1:70" s="211" customFormat="1" x14ac:dyDescent="0.3">
      <c r="A297"/>
      <c r="B297"/>
      <c r="C297"/>
      <c r="D297"/>
      <c r="E297"/>
      <c r="F297"/>
      <c r="G297"/>
      <c r="H297"/>
      <c r="I297" s="1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 s="26"/>
      <c r="X297" s="27"/>
      <c r="Y297" s="28"/>
      <c r="Z297" s="29"/>
      <c r="AA297" s="212"/>
      <c r="AB297" s="31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</row>
    <row r="298" spans="1:70" s="211" customFormat="1" x14ac:dyDescent="0.3">
      <c r="A298"/>
      <c r="B298"/>
      <c r="C298"/>
      <c r="D298"/>
      <c r="E298"/>
      <c r="F298"/>
      <c r="G298"/>
      <c r="H298"/>
      <c r="I298" s="1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 s="26"/>
      <c r="X298" s="27"/>
      <c r="Y298" s="28"/>
      <c r="Z298" s="29"/>
      <c r="AA298" s="212"/>
      <c r="AB298" s="31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</row>
    <row r="299" spans="1:70" s="211" customFormat="1" x14ac:dyDescent="0.3">
      <c r="A299"/>
      <c r="B299"/>
      <c r="C299"/>
      <c r="D299"/>
      <c r="E299"/>
      <c r="F299"/>
      <c r="G299"/>
      <c r="H299"/>
      <c r="I299" s="1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 s="26"/>
      <c r="X299" s="27"/>
      <c r="Y299" s="28"/>
      <c r="Z299" s="29"/>
      <c r="AA299" s="212"/>
      <c r="AB299" s="31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</row>
    <row r="300" spans="1:70" s="211" customFormat="1" x14ac:dyDescent="0.3">
      <c r="A300"/>
      <c r="B300"/>
      <c r="C300"/>
      <c r="D300"/>
      <c r="E300"/>
      <c r="F300"/>
      <c r="G300"/>
      <c r="H300"/>
      <c r="I300" s="1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 s="26"/>
      <c r="X300" s="27"/>
      <c r="Y300" s="28"/>
      <c r="Z300" s="29"/>
      <c r="AA300" s="212"/>
      <c r="AB300" s="31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</row>
    <row r="301" spans="1:70" s="211" customFormat="1" x14ac:dyDescent="0.3">
      <c r="A301"/>
      <c r="B301"/>
      <c r="C301"/>
      <c r="D301"/>
      <c r="E301"/>
      <c r="F301"/>
      <c r="G301"/>
      <c r="H301"/>
      <c r="I301" s="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 s="26"/>
      <c r="X301" s="27"/>
      <c r="Y301" s="28"/>
      <c r="Z301" s="29"/>
      <c r="AA301" s="212"/>
      <c r="AB301" s="3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</row>
    <row r="302" spans="1:70" s="211" customFormat="1" x14ac:dyDescent="0.3">
      <c r="A302"/>
      <c r="B302"/>
      <c r="C302"/>
      <c r="D302"/>
      <c r="E302"/>
      <c r="F302"/>
      <c r="G302"/>
      <c r="H302"/>
      <c r="I302" s="1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 s="26"/>
      <c r="X302" s="27"/>
      <c r="Y302" s="28"/>
      <c r="Z302" s="29"/>
      <c r="AA302" s="212"/>
      <c r="AB302" s="31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</row>
    <row r="303" spans="1:70" s="211" customFormat="1" x14ac:dyDescent="0.3">
      <c r="A303"/>
      <c r="B303"/>
      <c r="C303"/>
      <c r="D303"/>
      <c r="E303"/>
      <c r="F303"/>
      <c r="G303"/>
      <c r="H303"/>
      <c r="I303" s="1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 s="26"/>
      <c r="X303" s="27"/>
      <c r="Y303" s="28"/>
      <c r="Z303" s="29"/>
      <c r="AA303" s="212"/>
      <c r="AB303" s="31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</row>
    <row r="304" spans="1:70" s="211" customFormat="1" x14ac:dyDescent="0.3">
      <c r="A304"/>
      <c r="B304"/>
      <c r="C304"/>
      <c r="D304"/>
      <c r="E304"/>
      <c r="F304"/>
      <c r="G304"/>
      <c r="H304"/>
      <c r="I304" s="1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 s="26"/>
      <c r="X304" s="27"/>
      <c r="Y304" s="28"/>
      <c r="Z304" s="29"/>
      <c r="AA304" s="212"/>
      <c r="AB304" s="31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</row>
    <row r="305" spans="1:70" s="211" customFormat="1" x14ac:dyDescent="0.3">
      <c r="A305"/>
      <c r="B305"/>
      <c r="C305"/>
      <c r="D305"/>
      <c r="E305"/>
      <c r="F305"/>
      <c r="G305"/>
      <c r="H305"/>
      <c r="I305" s="1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 s="26"/>
      <c r="X305" s="27"/>
      <c r="Y305" s="28"/>
      <c r="Z305" s="29"/>
      <c r="AA305" s="212"/>
      <c r="AB305" s="31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</row>
    <row r="306" spans="1:70" s="211" customFormat="1" x14ac:dyDescent="0.3">
      <c r="A306"/>
      <c r="B306"/>
      <c r="C306"/>
      <c r="D306"/>
      <c r="E306"/>
      <c r="F306"/>
      <c r="G306"/>
      <c r="H306"/>
      <c r="I306" s="1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 s="26"/>
      <c r="X306" s="27"/>
      <c r="Y306" s="28"/>
      <c r="Z306" s="29"/>
      <c r="AA306" s="212"/>
      <c r="AB306" s="31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</row>
    <row r="307" spans="1:70" s="211" customFormat="1" x14ac:dyDescent="0.3">
      <c r="A307"/>
      <c r="B307"/>
      <c r="C307"/>
      <c r="D307"/>
      <c r="E307"/>
      <c r="F307"/>
      <c r="G307"/>
      <c r="H307"/>
      <c r="I307" s="1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 s="26"/>
      <c r="X307" s="27"/>
      <c r="Y307" s="28"/>
      <c r="Z307" s="29"/>
      <c r="AA307" s="212"/>
      <c r="AB307" s="31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</row>
    <row r="308" spans="1:70" s="211" customFormat="1" x14ac:dyDescent="0.3">
      <c r="A308"/>
      <c r="B308"/>
      <c r="C308"/>
      <c r="D308"/>
      <c r="E308"/>
      <c r="F308"/>
      <c r="G308"/>
      <c r="H308"/>
      <c r="I308" s="1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 s="26"/>
      <c r="X308" s="27"/>
      <c r="Y308" s="28"/>
      <c r="Z308" s="29"/>
      <c r="AA308" s="212"/>
      <c r="AB308" s="31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</row>
    <row r="309" spans="1:70" s="211" customFormat="1" x14ac:dyDescent="0.3">
      <c r="A309"/>
      <c r="B309"/>
      <c r="C309"/>
      <c r="D309"/>
      <c r="E309"/>
      <c r="F309"/>
      <c r="G309"/>
      <c r="H309"/>
      <c r="I309" s="1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 s="26"/>
      <c r="X309" s="27"/>
      <c r="Y309" s="28"/>
      <c r="Z309" s="29"/>
      <c r="AA309" s="212"/>
      <c r="AB309" s="31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</row>
    <row r="310" spans="1:70" s="211" customFormat="1" x14ac:dyDescent="0.3">
      <c r="A310"/>
      <c r="B310"/>
      <c r="C310"/>
      <c r="D310"/>
      <c r="E310"/>
      <c r="F310"/>
      <c r="G310"/>
      <c r="H310"/>
      <c r="I310" s="1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 s="26"/>
      <c r="X310" s="27"/>
      <c r="Y310" s="28"/>
      <c r="Z310" s="29"/>
      <c r="AA310" s="212"/>
      <c r="AB310" s="31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</row>
    <row r="311" spans="1:70" s="211" customFormat="1" x14ac:dyDescent="0.3">
      <c r="A311"/>
      <c r="B311"/>
      <c r="C311"/>
      <c r="D311"/>
      <c r="E311"/>
      <c r="F311"/>
      <c r="G311"/>
      <c r="H311"/>
      <c r="I311" s="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 s="26"/>
      <c r="X311" s="27"/>
      <c r="Y311" s="28"/>
      <c r="Z311" s="29"/>
      <c r="AA311" s="212"/>
      <c r="AB311" s="3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</row>
    <row r="312" spans="1:70" s="211" customFormat="1" x14ac:dyDescent="0.3">
      <c r="A312"/>
      <c r="B312"/>
      <c r="C312"/>
      <c r="D312"/>
      <c r="E312"/>
      <c r="F312"/>
      <c r="G312"/>
      <c r="H312"/>
      <c r="I312" s="1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 s="26"/>
      <c r="X312" s="27"/>
      <c r="Y312" s="28"/>
      <c r="Z312" s="29"/>
      <c r="AA312" s="212"/>
      <c r="AB312" s="31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</row>
    <row r="313" spans="1:70" s="211" customFormat="1" x14ac:dyDescent="0.3">
      <c r="A313"/>
      <c r="B313"/>
      <c r="C313"/>
      <c r="D313"/>
      <c r="E313"/>
      <c r="F313"/>
      <c r="G313"/>
      <c r="H313"/>
      <c r="I313" s="1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 s="26"/>
      <c r="X313" s="27"/>
      <c r="Y313" s="28"/>
      <c r="Z313" s="29"/>
      <c r="AA313" s="212"/>
      <c r="AB313" s="31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</row>
    <row r="314" spans="1:70" s="211" customFormat="1" x14ac:dyDescent="0.3">
      <c r="A314"/>
      <c r="B314"/>
      <c r="C314"/>
      <c r="D314"/>
      <c r="E314"/>
      <c r="F314"/>
      <c r="G314"/>
      <c r="H314"/>
      <c r="I314" s="1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 s="26"/>
      <c r="X314" s="27"/>
      <c r="Y314" s="28"/>
      <c r="Z314" s="29"/>
      <c r="AA314" s="212"/>
      <c r="AB314" s="31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</row>
    <row r="315" spans="1:70" s="211" customFormat="1" x14ac:dyDescent="0.3">
      <c r="A315"/>
      <c r="B315"/>
      <c r="C315"/>
      <c r="D315"/>
      <c r="E315"/>
      <c r="F315"/>
      <c r="G315"/>
      <c r="H315"/>
      <c r="I315" s="1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 s="26"/>
      <c r="X315" s="27"/>
      <c r="Y315" s="28"/>
      <c r="Z315" s="29"/>
      <c r="AA315" s="212"/>
      <c r="AB315" s="31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</row>
    <row r="316" spans="1:70" s="211" customFormat="1" x14ac:dyDescent="0.3">
      <c r="A316"/>
      <c r="B316"/>
      <c r="C316"/>
      <c r="D316"/>
      <c r="E316"/>
      <c r="F316"/>
      <c r="G316"/>
      <c r="H316"/>
      <c r="I316" s="1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 s="26"/>
      <c r="X316" s="27"/>
      <c r="Y316" s="28"/>
      <c r="Z316" s="29"/>
      <c r="AA316" s="212"/>
      <c r="AB316" s="31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</row>
    <row r="317" spans="1:70" s="211" customFormat="1" x14ac:dyDescent="0.3">
      <c r="A317"/>
      <c r="B317"/>
      <c r="C317"/>
      <c r="D317"/>
      <c r="E317"/>
      <c r="F317"/>
      <c r="G317"/>
      <c r="H317"/>
      <c r="I317" s="1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 s="26"/>
      <c r="X317" s="27"/>
      <c r="Y317" s="28"/>
      <c r="Z317" s="29"/>
      <c r="AA317" s="212"/>
      <c r="AB317" s="31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</row>
    <row r="318" spans="1:70" s="211" customFormat="1" x14ac:dyDescent="0.3">
      <c r="A318"/>
      <c r="B318"/>
      <c r="C318"/>
      <c r="D318"/>
      <c r="E318"/>
      <c r="F318"/>
      <c r="G318"/>
      <c r="H318"/>
      <c r="I318" s="1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 s="26"/>
      <c r="X318" s="27"/>
      <c r="Y318" s="28"/>
      <c r="Z318" s="29"/>
      <c r="AA318" s="212"/>
      <c r="AB318" s="31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</row>
    <row r="319" spans="1:70" s="211" customFormat="1" x14ac:dyDescent="0.3">
      <c r="A319"/>
      <c r="B319"/>
      <c r="C319"/>
      <c r="D319"/>
      <c r="E319"/>
      <c r="F319"/>
      <c r="G319"/>
      <c r="H319"/>
      <c r="I319" s="1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 s="26"/>
      <c r="X319" s="27"/>
      <c r="Y319" s="28"/>
      <c r="Z319" s="29"/>
      <c r="AA319" s="212"/>
      <c r="AB319" s="31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</row>
    <row r="320" spans="1:70" s="211" customFormat="1" x14ac:dyDescent="0.3">
      <c r="A320"/>
      <c r="B320"/>
      <c r="C320"/>
      <c r="D320"/>
      <c r="E320"/>
      <c r="F320"/>
      <c r="G320"/>
      <c r="H320"/>
      <c r="I320" s="1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 s="26"/>
      <c r="X320" s="27"/>
      <c r="Y320" s="28"/>
      <c r="Z320" s="29"/>
      <c r="AA320" s="212"/>
      <c r="AB320" s="31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</row>
    <row r="321" spans="1:70" s="211" customFormat="1" x14ac:dyDescent="0.3">
      <c r="A321"/>
      <c r="B321"/>
      <c r="C321"/>
      <c r="D321"/>
      <c r="E321"/>
      <c r="F321"/>
      <c r="G321"/>
      <c r="H321"/>
      <c r="I321" s="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 s="26"/>
      <c r="X321" s="27"/>
      <c r="Y321" s="28"/>
      <c r="Z321" s="29"/>
      <c r="AA321" s="212"/>
      <c r="AB321" s="3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</row>
    <row r="322" spans="1:70" s="211" customFormat="1" x14ac:dyDescent="0.3">
      <c r="A322"/>
      <c r="B322"/>
      <c r="C322"/>
      <c r="D322"/>
      <c r="E322"/>
      <c r="F322"/>
      <c r="G322"/>
      <c r="H322"/>
      <c r="I322" s="1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 s="26"/>
      <c r="X322" s="27"/>
      <c r="Y322" s="28"/>
      <c r="Z322" s="29"/>
      <c r="AA322" s="212"/>
      <c r="AB322" s="31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</row>
    <row r="323" spans="1:70" s="211" customFormat="1" x14ac:dyDescent="0.3">
      <c r="A323"/>
      <c r="B323"/>
      <c r="C323"/>
      <c r="D323"/>
      <c r="E323"/>
      <c r="F323"/>
      <c r="G323"/>
      <c r="H323"/>
      <c r="I323" s="1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 s="26"/>
      <c r="X323" s="27"/>
      <c r="Y323" s="28"/>
      <c r="Z323" s="29"/>
      <c r="AA323" s="212"/>
      <c r="AB323" s="31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</row>
    <row r="324" spans="1:70" s="211" customFormat="1" x14ac:dyDescent="0.3">
      <c r="A324"/>
      <c r="B324"/>
      <c r="C324"/>
      <c r="D324"/>
      <c r="E324"/>
      <c r="F324"/>
      <c r="G324"/>
      <c r="H324"/>
      <c r="I324" s="1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 s="26"/>
      <c r="X324" s="27"/>
      <c r="Y324" s="28"/>
      <c r="Z324" s="29"/>
      <c r="AA324" s="212"/>
      <c r="AB324" s="31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</row>
    <row r="325" spans="1:70" s="211" customFormat="1" x14ac:dyDescent="0.3">
      <c r="A325"/>
      <c r="B325"/>
      <c r="C325"/>
      <c r="D325"/>
      <c r="E325"/>
      <c r="F325"/>
      <c r="G325"/>
      <c r="H325"/>
      <c r="I325" s="1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 s="26"/>
      <c r="X325" s="27"/>
      <c r="Y325" s="28"/>
      <c r="Z325" s="29"/>
      <c r="AA325" s="212"/>
      <c r="AB325" s="31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</row>
    <row r="326" spans="1:70" s="211" customFormat="1" x14ac:dyDescent="0.3">
      <c r="A326"/>
      <c r="B326"/>
      <c r="C326"/>
      <c r="D326"/>
      <c r="E326"/>
      <c r="F326"/>
      <c r="G326"/>
      <c r="H326"/>
      <c r="I326" s="1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 s="26"/>
      <c r="X326" s="27"/>
      <c r="Y326" s="28"/>
      <c r="Z326" s="29"/>
      <c r="AA326" s="212"/>
      <c r="AB326" s="31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</row>
    <row r="327" spans="1:70" s="211" customFormat="1" x14ac:dyDescent="0.3">
      <c r="A327"/>
      <c r="B327"/>
      <c r="C327"/>
      <c r="D327"/>
      <c r="E327"/>
      <c r="F327"/>
      <c r="G327"/>
      <c r="H327"/>
      <c r="I327" s="1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 s="26"/>
      <c r="X327" s="27"/>
      <c r="Y327" s="28"/>
      <c r="Z327" s="29"/>
      <c r="AA327" s="212"/>
      <c r="AB327" s="31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</row>
    <row r="328" spans="1:70" s="211" customFormat="1" x14ac:dyDescent="0.3">
      <c r="A328"/>
      <c r="B328"/>
      <c r="C328"/>
      <c r="D328"/>
      <c r="E328"/>
      <c r="F328"/>
      <c r="G328"/>
      <c r="H328"/>
      <c r="I328" s="1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 s="26"/>
      <c r="X328" s="27"/>
      <c r="Y328" s="28"/>
      <c r="Z328" s="29"/>
      <c r="AA328" s="212"/>
      <c r="AB328" s="31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</row>
    <row r="329" spans="1:70" s="211" customFormat="1" x14ac:dyDescent="0.3">
      <c r="A329"/>
      <c r="B329"/>
      <c r="C329"/>
      <c r="D329"/>
      <c r="E329"/>
      <c r="F329"/>
      <c r="G329"/>
      <c r="H329"/>
      <c r="I329" s="1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 s="26"/>
      <c r="X329" s="27"/>
      <c r="Y329" s="28"/>
      <c r="Z329" s="29"/>
      <c r="AA329" s="212"/>
      <c r="AB329" s="31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</row>
    <row r="330" spans="1:70" s="211" customFormat="1" x14ac:dyDescent="0.3">
      <c r="A330"/>
      <c r="B330"/>
      <c r="C330"/>
      <c r="D330"/>
      <c r="E330"/>
      <c r="F330"/>
      <c r="G330"/>
      <c r="H330"/>
      <c r="I330" s="1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 s="26"/>
      <c r="X330" s="27"/>
      <c r="Y330" s="28"/>
      <c r="Z330" s="29"/>
      <c r="AA330" s="212"/>
      <c r="AB330" s="31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</row>
    <row r="331" spans="1:70" s="211" customFormat="1" x14ac:dyDescent="0.3">
      <c r="A331"/>
      <c r="B331"/>
      <c r="C331"/>
      <c r="D331"/>
      <c r="E331"/>
      <c r="F331"/>
      <c r="G331"/>
      <c r="H331"/>
      <c r="I331" s="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 s="26"/>
      <c r="X331" s="27"/>
      <c r="Y331" s="28"/>
      <c r="Z331" s="29"/>
      <c r="AA331" s="212"/>
      <c r="AB331" s="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</row>
    <row r="332" spans="1:70" s="211" customFormat="1" x14ac:dyDescent="0.3">
      <c r="A332"/>
      <c r="B332"/>
      <c r="C332"/>
      <c r="D332"/>
      <c r="E332"/>
      <c r="F332"/>
      <c r="G332"/>
      <c r="H332"/>
      <c r="I332" s="1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 s="26"/>
      <c r="X332" s="27"/>
      <c r="Y332" s="28"/>
      <c r="Z332" s="29"/>
      <c r="AA332" s="212"/>
      <c r="AB332" s="31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</row>
    <row r="333" spans="1:70" s="211" customFormat="1" x14ac:dyDescent="0.3">
      <c r="A333"/>
      <c r="B333"/>
      <c r="C333"/>
      <c r="D333"/>
      <c r="E333"/>
      <c r="F333"/>
      <c r="G333"/>
      <c r="H333"/>
      <c r="I333" s="1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 s="26"/>
      <c r="X333" s="27"/>
      <c r="Y333" s="28"/>
      <c r="Z333" s="29"/>
      <c r="AA333" s="212"/>
      <c r="AB333" s="31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</row>
    <row r="334" spans="1:70" s="211" customFormat="1" x14ac:dyDescent="0.3">
      <c r="A334"/>
      <c r="B334"/>
      <c r="C334"/>
      <c r="D334"/>
      <c r="E334"/>
      <c r="F334"/>
      <c r="G334"/>
      <c r="H334"/>
      <c r="I334" s="1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 s="26"/>
      <c r="X334" s="27"/>
      <c r="Y334" s="28"/>
      <c r="Z334" s="29"/>
      <c r="AA334" s="212"/>
      <c r="AB334" s="31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</row>
    <row r="335" spans="1:70" s="211" customFormat="1" x14ac:dyDescent="0.3">
      <c r="A335"/>
      <c r="B335"/>
      <c r="C335"/>
      <c r="D335"/>
      <c r="E335"/>
      <c r="F335"/>
      <c r="G335"/>
      <c r="H335"/>
      <c r="I335" s="1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 s="26"/>
      <c r="X335" s="27"/>
      <c r="Y335" s="28"/>
      <c r="Z335" s="29"/>
      <c r="AA335" s="212"/>
      <c r="AB335" s="31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</row>
    <row r="336" spans="1:70" s="211" customFormat="1" x14ac:dyDescent="0.3">
      <c r="A336"/>
      <c r="B336"/>
      <c r="C336"/>
      <c r="D336"/>
      <c r="E336"/>
      <c r="F336"/>
      <c r="G336"/>
      <c r="H336"/>
      <c r="I336" s="1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 s="26"/>
      <c r="X336" s="27"/>
      <c r="Y336" s="28"/>
      <c r="Z336" s="29"/>
      <c r="AA336" s="212"/>
      <c r="AB336" s="31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</row>
    <row r="337" spans="1:70" s="211" customFormat="1" x14ac:dyDescent="0.3">
      <c r="A337"/>
      <c r="B337"/>
      <c r="C337"/>
      <c r="D337"/>
      <c r="E337"/>
      <c r="F337"/>
      <c r="G337"/>
      <c r="H337"/>
      <c r="I337" s="1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 s="26"/>
      <c r="X337" s="27"/>
      <c r="Y337" s="28"/>
      <c r="Z337" s="29"/>
      <c r="AA337" s="212"/>
      <c r="AB337" s="31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</row>
    <row r="338" spans="1:70" s="211" customFormat="1" x14ac:dyDescent="0.3">
      <c r="A338"/>
      <c r="B338"/>
      <c r="C338"/>
      <c r="D338"/>
      <c r="E338"/>
      <c r="F338"/>
      <c r="G338"/>
      <c r="H338"/>
      <c r="I338" s="1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 s="26"/>
      <c r="X338" s="27"/>
      <c r="Y338" s="28"/>
      <c r="Z338" s="29"/>
      <c r="AA338" s="212"/>
      <c r="AB338" s="31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</row>
    <row r="339" spans="1:70" s="211" customFormat="1" x14ac:dyDescent="0.3">
      <c r="A339"/>
      <c r="B339"/>
      <c r="C339"/>
      <c r="D339"/>
      <c r="E339"/>
      <c r="F339"/>
      <c r="G339"/>
      <c r="H339"/>
      <c r="I339" s="1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 s="26"/>
      <c r="X339" s="27"/>
      <c r="Y339" s="28"/>
      <c r="Z339" s="29"/>
      <c r="AA339" s="212"/>
      <c r="AB339" s="31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</row>
    <row r="340" spans="1:70" s="211" customFormat="1" x14ac:dyDescent="0.3">
      <c r="A340"/>
      <c r="B340"/>
      <c r="C340"/>
      <c r="D340"/>
      <c r="E340"/>
      <c r="F340"/>
      <c r="G340"/>
      <c r="H340"/>
      <c r="I340" s="1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 s="192"/>
      <c r="X340" s="151"/>
      <c r="Y340" s="152"/>
      <c r="Z340" s="153"/>
      <c r="AA340" s="224"/>
      <c r="AB340" s="155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</row>
    <row r="341" spans="1:70" s="211" customFormat="1" x14ac:dyDescent="0.3">
      <c r="A341"/>
      <c r="B341"/>
      <c r="C341"/>
      <c r="D341"/>
      <c r="E341"/>
      <c r="F341"/>
      <c r="G341"/>
      <c r="H341"/>
      <c r="I341" s="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 s="26"/>
      <c r="X341" s="27"/>
      <c r="Y341" s="28"/>
      <c r="Z341" s="29"/>
      <c r="AA341" s="212"/>
      <c r="AB341" s="3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</row>
    <row r="342" spans="1:70" s="211" customFormat="1" x14ac:dyDescent="0.3">
      <c r="A342"/>
      <c r="B342"/>
      <c r="C342"/>
      <c r="D342"/>
      <c r="E342"/>
      <c r="F342"/>
      <c r="G342"/>
      <c r="H342"/>
      <c r="I342" s="1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 s="26"/>
      <c r="X342" s="27"/>
      <c r="Y342" s="28"/>
      <c r="Z342" s="29"/>
      <c r="AA342" s="212"/>
      <c r="AB342" s="31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</row>
    <row r="343" spans="1:70" s="211" customFormat="1" x14ac:dyDescent="0.3">
      <c r="A343"/>
      <c r="B343"/>
      <c r="C343"/>
      <c r="D343"/>
      <c r="E343"/>
      <c r="F343"/>
      <c r="G343"/>
      <c r="H343"/>
      <c r="I343" s="1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 s="26"/>
      <c r="X343" s="27"/>
      <c r="Y343" s="28"/>
      <c r="Z343" s="29"/>
      <c r="AA343" s="212"/>
      <c r="AB343" s="31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</row>
    <row r="344" spans="1:70" s="211" customFormat="1" x14ac:dyDescent="0.3">
      <c r="A344"/>
      <c r="B344"/>
      <c r="C344"/>
      <c r="D344"/>
      <c r="E344"/>
      <c r="F344"/>
      <c r="G344"/>
      <c r="H344"/>
      <c r="I344" s="1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 s="26"/>
      <c r="X344" s="27"/>
      <c r="Y344" s="28"/>
      <c r="Z344" s="29"/>
      <c r="AA344" s="212"/>
      <c r="AB344" s="31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</row>
    <row r="345" spans="1:70" s="211" customFormat="1" x14ac:dyDescent="0.3">
      <c r="A345"/>
      <c r="B345"/>
      <c r="C345"/>
      <c r="D345"/>
      <c r="E345"/>
      <c r="F345"/>
      <c r="G345"/>
      <c r="H345"/>
      <c r="I345" s="1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 s="26"/>
      <c r="X345" s="27"/>
      <c r="Y345" s="28"/>
      <c r="Z345" s="29"/>
      <c r="AA345" s="212"/>
      <c r="AB345" s="31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</row>
    <row r="346" spans="1:70" s="211" customFormat="1" x14ac:dyDescent="0.3">
      <c r="A346"/>
      <c r="B346"/>
      <c r="C346"/>
      <c r="D346"/>
      <c r="E346"/>
      <c r="F346"/>
      <c r="G346"/>
      <c r="H346"/>
      <c r="I346" s="1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 s="26"/>
      <c r="X346" s="27"/>
      <c r="Y346" s="28"/>
      <c r="Z346" s="29"/>
      <c r="AA346" s="212"/>
      <c r="AB346" s="31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</row>
    <row r="347" spans="1:70" s="211" customFormat="1" x14ac:dyDescent="0.3">
      <c r="A347"/>
      <c r="B347"/>
      <c r="C347"/>
      <c r="D347"/>
      <c r="E347"/>
      <c r="F347"/>
      <c r="G347"/>
      <c r="H347"/>
      <c r="I347" s="1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 s="26"/>
      <c r="X347" s="27"/>
      <c r="Y347" s="28"/>
      <c r="Z347" s="29"/>
      <c r="AA347" s="212"/>
      <c r="AB347" s="31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</row>
    <row r="348" spans="1:70" s="211" customFormat="1" x14ac:dyDescent="0.3">
      <c r="A348"/>
      <c r="B348"/>
      <c r="C348"/>
      <c r="D348"/>
      <c r="E348"/>
      <c r="F348"/>
      <c r="G348"/>
      <c r="H348"/>
      <c r="I348" s="1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 s="26"/>
      <c r="X348" s="27"/>
      <c r="Y348" s="28"/>
      <c r="Z348" s="29"/>
      <c r="AA348" s="212"/>
      <c r="AB348" s="31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</row>
    <row r="349" spans="1:70" s="211" customFormat="1" x14ac:dyDescent="0.3">
      <c r="A349"/>
      <c r="B349"/>
      <c r="C349"/>
      <c r="D349"/>
      <c r="E349"/>
      <c r="F349"/>
      <c r="G349"/>
      <c r="H349"/>
      <c r="I349" s="1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 s="26"/>
      <c r="X349" s="27"/>
      <c r="Y349" s="28"/>
      <c r="Z349" s="29"/>
      <c r="AA349" s="212"/>
      <c r="AB349" s="31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</row>
    <row r="350" spans="1:70" s="211" customFormat="1" x14ac:dyDescent="0.3">
      <c r="A350"/>
      <c r="B350"/>
      <c r="C350"/>
      <c r="D350"/>
      <c r="E350"/>
      <c r="F350"/>
      <c r="G350"/>
      <c r="H350"/>
      <c r="I350" s="1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 s="26"/>
      <c r="X350" s="27"/>
      <c r="Y350" s="28"/>
      <c r="Z350" s="29"/>
      <c r="AA350" s="212"/>
      <c r="AB350" s="31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</row>
    <row r="351" spans="1:70" s="211" customFormat="1" x14ac:dyDescent="0.3">
      <c r="A351"/>
      <c r="B351"/>
      <c r="C351"/>
      <c r="D351"/>
      <c r="E351"/>
      <c r="F351"/>
      <c r="G351"/>
      <c r="H351"/>
      <c r="I351" s="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 s="26"/>
      <c r="X351" s="27"/>
      <c r="Y351" s="28"/>
      <c r="Z351" s="29"/>
      <c r="AA351" s="212"/>
      <c r="AB351" s="3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</row>
    <row r="352" spans="1:70" s="211" customFormat="1" x14ac:dyDescent="0.3">
      <c r="A352"/>
      <c r="B352"/>
      <c r="C352"/>
      <c r="D352"/>
      <c r="E352"/>
      <c r="F352"/>
      <c r="G352"/>
      <c r="H352"/>
      <c r="I352" s="1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 s="26"/>
      <c r="X352" s="27"/>
      <c r="Y352" s="28"/>
      <c r="Z352" s="29"/>
      <c r="AA352" s="212"/>
      <c r="AB352" s="31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</row>
    <row r="353" spans="1:70" s="211" customFormat="1" x14ac:dyDescent="0.3">
      <c r="A353"/>
      <c r="B353"/>
      <c r="C353"/>
      <c r="D353"/>
      <c r="E353"/>
      <c r="F353"/>
      <c r="G353"/>
      <c r="H353"/>
      <c r="I353" s="1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 s="26"/>
      <c r="X353" s="27"/>
      <c r="Y353" s="28"/>
      <c r="Z353" s="29"/>
      <c r="AA353" s="212"/>
      <c r="AB353" s="31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</row>
    <row r="354" spans="1:70" s="211" customFormat="1" x14ac:dyDescent="0.3">
      <c r="A354"/>
      <c r="B354"/>
      <c r="C354"/>
      <c r="D354"/>
      <c r="E354"/>
      <c r="F354"/>
      <c r="G354"/>
      <c r="H354"/>
      <c r="I354" s="1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 s="26"/>
      <c r="X354" s="27"/>
      <c r="Y354" s="28"/>
      <c r="Z354" s="29"/>
      <c r="AA354" s="212"/>
      <c r="AB354" s="31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</row>
    <row r="355" spans="1:70" s="211" customFormat="1" x14ac:dyDescent="0.3">
      <c r="A355"/>
      <c r="B355"/>
      <c r="C355"/>
      <c r="D355"/>
      <c r="E355"/>
      <c r="F355"/>
      <c r="G355"/>
      <c r="H355"/>
      <c r="I355" s="1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 s="26"/>
      <c r="X355" s="27"/>
      <c r="Y355" s="28"/>
      <c r="Z355" s="29"/>
      <c r="AA355" s="212"/>
      <c r="AB355" s="31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</row>
    <row r="356" spans="1:70" s="211" customFormat="1" x14ac:dyDescent="0.3">
      <c r="A356"/>
      <c r="B356"/>
      <c r="C356"/>
      <c r="D356"/>
      <c r="E356"/>
      <c r="F356"/>
      <c r="G356"/>
      <c r="H356"/>
      <c r="I356" s="1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 s="26"/>
      <c r="X356" s="27"/>
      <c r="Y356" s="28"/>
      <c r="Z356" s="29"/>
      <c r="AA356" s="212"/>
      <c r="AB356" s="31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</row>
    <row r="357" spans="1:70" s="211" customFormat="1" x14ac:dyDescent="0.3">
      <c r="A357"/>
      <c r="B357"/>
      <c r="C357"/>
      <c r="D357"/>
      <c r="E357"/>
      <c r="F357"/>
      <c r="G357"/>
      <c r="H357"/>
      <c r="I357" s="1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 s="26"/>
      <c r="X357" s="27"/>
      <c r="Y357" s="28"/>
      <c r="Z357" s="29"/>
      <c r="AA357" s="212"/>
      <c r="AB357" s="31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</row>
    <row r="358" spans="1:70" s="211" customFormat="1" x14ac:dyDescent="0.3">
      <c r="A358"/>
      <c r="B358"/>
      <c r="C358"/>
      <c r="D358"/>
      <c r="E358"/>
      <c r="F358"/>
      <c r="G358"/>
      <c r="H358"/>
      <c r="I358" s="1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 s="26"/>
      <c r="X358" s="27"/>
      <c r="Y358" s="28"/>
      <c r="Z358" s="29"/>
      <c r="AA358" s="212"/>
      <c r="AB358" s="31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</row>
    <row r="359" spans="1:70" s="4" customFormat="1" x14ac:dyDescent="0.3">
      <c r="A359"/>
      <c r="B359"/>
      <c r="C359"/>
      <c r="D359"/>
      <c r="E359"/>
      <c r="F359"/>
      <c r="G359"/>
      <c r="H359"/>
      <c r="I359" s="1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 s="2"/>
      <c r="X359" s="27"/>
      <c r="Z359" s="5"/>
      <c r="AA359" s="210"/>
      <c r="AB359" s="8"/>
      <c r="AC359" s="211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</row>
  </sheetData>
  <sheetProtection formatColumns="0" formatRows="0" autoFilter="0"/>
  <autoFilter ref="C94:K107"/>
  <mergeCells count="12">
    <mergeCell ref="L1:V1"/>
    <mergeCell ref="E13:H13"/>
    <mergeCell ref="E15:H15"/>
    <mergeCell ref="E17:H17"/>
    <mergeCell ref="E35:H35"/>
    <mergeCell ref="E87:H87"/>
    <mergeCell ref="E56:H56"/>
    <mergeCell ref="E58:H58"/>
    <mergeCell ref="E60:H60"/>
    <mergeCell ref="J64:J65"/>
    <mergeCell ref="E83:H83"/>
    <mergeCell ref="E85:H85"/>
  </mergeCell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ZL 36</vt:lpstr>
      <vt:lpstr>I.01 - Interiér SO 01</vt:lpstr>
      <vt:lpstr>I.02 - Interiér SO 02</vt:lpstr>
      <vt:lpstr>I.03 - Interiér SO 03</vt:lpstr>
      <vt:lpstr>'I.01 - Interiér SO 01'!Názvy_tisku</vt:lpstr>
      <vt:lpstr>'I.02 - Interiér SO 02'!Názvy_tisku</vt:lpstr>
      <vt:lpstr>'I.03 - Interiér SO 03'!Názvy_tisku</vt:lpstr>
      <vt:lpstr>'I.01 - Interiér SO 01'!Oblast_tisku</vt:lpstr>
      <vt:lpstr>'I.02 - Interiér SO 02'!Oblast_tisku</vt:lpstr>
      <vt:lpstr>'I.03 - Interiér SO 03'!Oblast_tisku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VOJACEK Michal</dc:creator>
  <cp:lastModifiedBy>mistostarosta</cp:lastModifiedBy>
  <cp:lastPrinted>2021-02-25T14:22:42Z</cp:lastPrinted>
  <dcterms:created xsi:type="dcterms:W3CDTF">2021-02-25T13:55:16Z</dcterms:created>
  <dcterms:modified xsi:type="dcterms:W3CDTF">2021-06-02T15:41:20Z</dcterms:modified>
</cp:coreProperties>
</file>